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ficial documents\New\Other files\FSP Reports Quarterly\2022\6. December 2022\For Dashboard Publication\"/>
    </mc:Choice>
  </mc:AlternateContent>
  <xr:revisionPtr revIDLastSave="0" documentId="13_ncr:1_{F0BE4A3C-AA4B-4CE2-9EA9-D9A761765F08}" xr6:coauthVersionLast="47" xr6:coauthVersionMax="47" xr10:uidLastSave="{00000000-0000-0000-0000-000000000000}"/>
  <bookViews>
    <workbookView xWindow="-120" yWindow="-120" windowWidth="20730" windowHeight="11040" xr2:uid="{2712F371-CE63-47D6-8E0F-401138246121}"/>
  </bookViews>
  <sheets>
    <sheet name="Overall" sheetId="6" r:id="rId1"/>
    <sheet name="Banks" sheetId="15" r:id="rId2"/>
    <sheet name="Non-Banks" sheetId="16" r:id="rId3"/>
    <sheet name="Dashboard" sheetId="7" r:id="rId4"/>
    <sheet name="Sectorwise Loan" sheetId="17" r:id="rId5"/>
    <sheet name="Loan" sheetId="8" state="hidden" r:id="rId6"/>
    <sheet name="NPL" sheetId="9" state="hidden" r:id="rId7"/>
    <sheet name="CAR" sheetId="10" state="hidden" r:id="rId8"/>
    <sheet name="Core" sheetId="14" state="hidden" r:id="rId9"/>
    <sheet name="Leverage" sheetId="11" state="hidden" r:id="rId10"/>
    <sheet name="SLR" sheetId="12" state="hidden" r:id="rId11"/>
    <sheet name="PAT" sheetId="13" state="hidden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7" l="1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4" i="17"/>
  <c r="D24" i="17"/>
  <c r="E24" i="17"/>
  <c r="C24" i="17"/>
  <c r="C5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4" i="17"/>
  <c r="H39" i="15" l="1"/>
  <c r="N14" i="6" l="1"/>
  <c r="O14" i="6"/>
  <c r="Q14" i="6"/>
  <c r="O15" i="6"/>
  <c r="P15" i="6"/>
  <c r="P17" i="6"/>
  <c r="Q18" i="6"/>
  <c r="R18" i="6"/>
  <c r="R19" i="6"/>
  <c r="N21" i="6"/>
  <c r="N23" i="6"/>
  <c r="R23" i="6"/>
  <c r="O24" i="6"/>
  <c r="N27" i="6"/>
  <c r="O27" i="6"/>
  <c r="P27" i="6"/>
  <c r="O28" i="6"/>
  <c r="P28" i="6"/>
  <c r="Q28" i="6"/>
  <c r="P29" i="6"/>
  <c r="Q29" i="6"/>
  <c r="R29" i="6"/>
  <c r="R31" i="6"/>
  <c r="N32" i="6"/>
  <c r="N33" i="6"/>
  <c r="O33" i="6"/>
  <c r="P35" i="6"/>
  <c r="O36" i="6"/>
  <c r="P36" i="6"/>
  <c r="Q36" i="6"/>
  <c r="N37" i="6"/>
  <c r="P37" i="6"/>
  <c r="Q37" i="6"/>
  <c r="R37" i="6"/>
  <c r="N39" i="6"/>
  <c r="O39" i="6"/>
  <c r="P39" i="6"/>
  <c r="Q39" i="6"/>
  <c r="R39" i="6"/>
  <c r="I39" i="6"/>
  <c r="C39" i="6" s="1"/>
  <c r="J39" i="6"/>
  <c r="D39" i="6" s="1"/>
  <c r="K39" i="6"/>
  <c r="E39" i="6" s="1"/>
  <c r="L39" i="6"/>
  <c r="F39" i="6" s="1"/>
  <c r="M39" i="6"/>
  <c r="G39" i="6" s="1"/>
  <c r="H39" i="6" s="1"/>
  <c r="H18" i="16"/>
  <c r="H19" i="16"/>
  <c r="H32" i="16"/>
  <c r="C18" i="16"/>
  <c r="C17" i="16" s="1"/>
  <c r="N17" i="6" s="1"/>
  <c r="D18" i="16"/>
  <c r="E18" i="16"/>
  <c r="E17" i="16" s="1"/>
  <c r="F18" i="16"/>
  <c r="G18" i="16"/>
  <c r="G17" i="16" s="1"/>
  <c r="C19" i="16"/>
  <c r="N19" i="6" s="1"/>
  <c r="D19" i="16"/>
  <c r="O19" i="6" s="1"/>
  <c r="E19" i="16"/>
  <c r="P19" i="6" s="1"/>
  <c r="F19" i="16"/>
  <c r="Q19" i="6" s="1"/>
  <c r="G19" i="16"/>
  <c r="C22" i="16"/>
  <c r="C21" i="16" s="1"/>
  <c r="D22" i="16"/>
  <c r="D21" i="16" s="1"/>
  <c r="O21" i="6" s="1"/>
  <c r="E22" i="16"/>
  <c r="E21" i="16" s="1"/>
  <c r="P21" i="6" s="1"/>
  <c r="F22" i="16"/>
  <c r="G22" i="16"/>
  <c r="C23" i="16"/>
  <c r="D23" i="16"/>
  <c r="O23" i="6" s="1"/>
  <c r="E23" i="16"/>
  <c r="P23" i="6" s="1"/>
  <c r="F23" i="16"/>
  <c r="Q23" i="6" s="1"/>
  <c r="G23" i="16"/>
  <c r="C24" i="16"/>
  <c r="N24" i="6" s="1"/>
  <c r="D24" i="16"/>
  <c r="E24" i="16"/>
  <c r="P24" i="6" s="1"/>
  <c r="F24" i="16"/>
  <c r="Q24" i="6" s="1"/>
  <c r="G24" i="16"/>
  <c r="H24" i="16" s="1"/>
  <c r="C27" i="16"/>
  <c r="D27" i="16"/>
  <c r="E27" i="16"/>
  <c r="F27" i="16"/>
  <c r="F26" i="16" s="1"/>
  <c r="Q26" i="6" s="1"/>
  <c r="G27" i="16"/>
  <c r="G26" i="16" s="1"/>
  <c r="R26" i="6" s="1"/>
  <c r="C28" i="16"/>
  <c r="N28" i="6" s="1"/>
  <c r="D28" i="16"/>
  <c r="E28" i="16"/>
  <c r="F28" i="16"/>
  <c r="G28" i="16"/>
  <c r="H28" i="16" s="1"/>
  <c r="C29" i="16"/>
  <c r="N29" i="6" s="1"/>
  <c r="D29" i="16"/>
  <c r="O29" i="6" s="1"/>
  <c r="E29" i="16"/>
  <c r="F29" i="16"/>
  <c r="H29" i="16" s="1"/>
  <c r="G29" i="16"/>
  <c r="C32" i="16"/>
  <c r="C31" i="16" s="1"/>
  <c r="N31" i="6" s="1"/>
  <c r="D32" i="16"/>
  <c r="D31" i="16" s="1"/>
  <c r="O31" i="6" s="1"/>
  <c r="E32" i="16"/>
  <c r="E31" i="16" s="1"/>
  <c r="P31" i="6" s="1"/>
  <c r="F32" i="16"/>
  <c r="G32" i="16"/>
  <c r="G31" i="16" s="1"/>
  <c r="C33" i="16"/>
  <c r="D33" i="16"/>
  <c r="E33" i="16"/>
  <c r="P33" i="6" s="1"/>
  <c r="F33" i="16"/>
  <c r="Q33" i="6" s="1"/>
  <c r="G33" i="16"/>
  <c r="R33" i="6" s="1"/>
  <c r="C36" i="16"/>
  <c r="C35" i="16" s="1"/>
  <c r="N35" i="6" s="1"/>
  <c r="D36" i="16"/>
  <c r="E36" i="16"/>
  <c r="E35" i="16" s="1"/>
  <c r="F36" i="16"/>
  <c r="F35" i="16" s="1"/>
  <c r="Q35" i="6" s="1"/>
  <c r="G36" i="16"/>
  <c r="G35" i="16" s="1"/>
  <c r="R35" i="6" s="1"/>
  <c r="C37" i="16"/>
  <c r="D37" i="16"/>
  <c r="O37" i="6" s="1"/>
  <c r="E37" i="16"/>
  <c r="F37" i="16"/>
  <c r="G37" i="16"/>
  <c r="H37" i="16" s="1"/>
  <c r="C15" i="16"/>
  <c r="N15" i="6" s="1"/>
  <c r="D15" i="16"/>
  <c r="E15" i="16"/>
  <c r="F15" i="16"/>
  <c r="Q15" i="6" s="1"/>
  <c r="G15" i="16"/>
  <c r="H15" i="16" s="1"/>
  <c r="D14" i="16"/>
  <c r="E14" i="16"/>
  <c r="P14" i="6" s="1"/>
  <c r="F14" i="16"/>
  <c r="G14" i="16"/>
  <c r="R14" i="6" s="1"/>
  <c r="C14" i="16"/>
  <c r="O22" i="6" l="1"/>
  <c r="D26" i="16"/>
  <c r="O26" i="6" s="1"/>
  <c r="H35" i="16"/>
  <c r="H27" i="16"/>
  <c r="H14" i="16"/>
  <c r="P32" i="6"/>
  <c r="R27" i="6"/>
  <c r="N18" i="6"/>
  <c r="R15" i="6"/>
  <c r="F31" i="16"/>
  <c r="C26" i="16"/>
  <c r="N26" i="6" s="1"/>
  <c r="H23" i="16"/>
  <c r="F21" i="16"/>
  <c r="Q21" i="6" s="1"/>
  <c r="D17" i="16"/>
  <c r="O17" i="6" s="1"/>
  <c r="H33" i="16"/>
  <c r="H26" i="16"/>
  <c r="R36" i="6"/>
  <c r="O32" i="6"/>
  <c r="R28" i="6"/>
  <c r="Q27" i="6"/>
  <c r="Q22" i="6"/>
  <c r="R17" i="6"/>
  <c r="P22" i="6"/>
  <c r="R32" i="6"/>
  <c r="N22" i="6"/>
  <c r="P18" i="6"/>
  <c r="D35" i="16"/>
  <c r="O35" i="6" s="1"/>
  <c r="E26" i="16"/>
  <c r="P26" i="6" s="1"/>
  <c r="F17" i="16"/>
  <c r="Q17" i="6" s="1"/>
  <c r="H36" i="16"/>
  <c r="N36" i="6"/>
  <c r="Q32" i="6"/>
  <c r="O18" i="6"/>
  <c r="G21" i="16"/>
  <c r="H21" i="16" s="1"/>
  <c r="R24" i="6"/>
  <c r="H22" i="16"/>
  <c r="R22" i="6"/>
  <c r="I35" i="16"/>
  <c r="J35" i="16"/>
  <c r="K35" i="16"/>
  <c r="L35" i="16"/>
  <c r="M35" i="16"/>
  <c r="N35" i="16"/>
  <c r="O35" i="16"/>
  <c r="P35" i="16"/>
  <c r="Q35" i="16"/>
  <c r="R35" i="16"/>
  <c r="I31" i="16"/>
  <c r="J31" i="16"/>
  <c r="K31" i="16"/>
  <c r="L31" i="16"/>
  <c r="M31" i="16"/>
  <c r="N31" i="16"/>
  <c r="O31" i="16"/>
  <c r="P31" i="16"/>
  <c r="Q31" i="16"/>
  <c r="R31" i="16"/>
  <c r="I26" i="16"/>
  <c r="J26" i="16"/>
  <c r="K26" i="16"/>
  <c r="L26" i="16"/>
  <c r="M26" i="16"/>
  <c r="N26" i="16"/>
  <c r="O26" i="16"/>
  <c r="P26" i="16"/>
  <c r="Q26" i="16"/>
  <c r="R26" i="16"/>
  <c r="I21" i="16"/>
  <c r="J21" i="16"/>
  <c r="K21" i="16"/>
  <c r="L21" i="16"/>
  <c r="M21" i="16"/>
  <c r="N21" i="16"/>
  <c r="O21" i="16"/>
  <c r="P21" i="16"/>
  <c r="Q21" i="16"/>
  <c r="R21" i="16"/>
  <c r="I17" i="16"/>
  <c r="J17" i="16"/>
  <c r="K17" i="16"/>
  <c r="L17" i="16"/>
  <c r="M17" i="16"/>
  <c r="N17" i="16"/>
  <c r="O17" i="16"/>
  <c r="P17" i="16"/>
  <c r="Q17" i="16"/>
  <c r="R17" i="16"/>
  <c r="G13" i="16"/>
  <c r="I13" i="16"/>
  <c r="J13" i="16"/>
  <c r="K13" i="16"/>
  <c r="L13" i="16"/>
  <c r="M13" i="16"/>
  <c r="N13" i="16"/>
  <c r="O13" i="16"/>
  <c r="P13" i="16"/>
  <c r="Q13" i="16"/>
  <c r="R13" i="16"/>
  <c r="I11" i="16"/>
  <c r="J11" i="16"/>
  <c r="K11" i="16"/>
  <c r="L11" i="16"/>
  <c r="M11" i="16"/>
  <c r="N11" i="16"/>
  <c r="O11" i="16"/>
  <c r="P11" i="16"/>
  <c r="Q11" i="16"/>
  <c r="R11" i="16"/>
  <c r="S11" i="16"/>
  <c r="T11" i="16"/>
  <c r="U11" i="16"/>
  <c r="V11" i="16"/>
  <c r="W11" i="16"/>
  <c r="C7" i="16"/>
  <c r="N7" i="6" s="1"/>
  <c r="D7" i="16"/>
  <c r="O7" i="6" s="1"/>
  <c r="E7" i="16"/>
  <c r="P7" i="6" s="1"/>
  <c r="F7" i="16"/>
  <c r="G7" i="16"/>
  <c r="C9" i="16"/>
  <c r="N9" i="6" s="1"/>
  <c r="D9" i="16"/>
  <c r="O9" i="6" s="1"/>
  <c r="E9" i="16"/>
  <c r="P9" i="6" s="1"/>
  <c r="F9" i="16"/>
  <c r="Q9" i="6" s="1"/>
  <c r="G9" i="16"/>
  <c r="C13" i="16"/>
  <c r="N13" i="6" s="1"/>
  <c r="E13" i="16"/>
  <c r="P13" i="6" s="1"/>
  <c r="F13" i="16"/>
  <c r="Q13" i="6" s="1"/>
  <c r="D5" i="16"/>
  <c r="O5" i="6" s="1"/>
  <c r="E5" i="16"/>
  <c r="P5" i="6" s="1"/>
  <c r="F5" i="16"/>
  <c r="Q5" i="6" s="1"/>
  <c r="G5" i="16"/>
  <c r="C5" i="16"/>
  <c r="N5" i="6" s="1"/>
  <c r="R5" i="6" l="1"/>
  <c r="H5" i="16"/>
  <c r="G11" i="16"/>
  <c r="H7" i="16"/>
  <c r="R7" i="6"/>
  <c r="H9" i="16"/>
  <c r="R9" i="6"/>
  <c r="R21" i="6"/>
  <c r="R13" i="6"/>
  <c r="H13" i="16"/>
  <c r="F11" i="16"/>
  <c r="Q11" i="6" s="1"/>
  <c r="Q7" i="6"/>
  <c r="Q31" i="6"/>
  <c r="H31" i="16"/>
  <c r="H17" i="16"/>
  <c r="E11" i="16"/>
  <c r="P11" i="6" s="1"/>
  <c r="D11" i="16"/>
  <c r="O11" i="6" s="1"/>
  <c r="D13" i="16"/>
  <c r="O13" i="6" s="1"/>
  <c r="C11" i="16"/>
  <c r="N11" i="6" s="1"/>
  <c r="I35" i="15"/>
  <c r="J35" i="15"/>
  <c r="K35" i="15"/>
  <c r="L35" i="15"/>
  <c r="M35" i="15"/>
  <c r="N35" i="15"/>
  <c r="O35" i="15"/>
  <c r="P35" i="15"/>
  <c r="Q35" i="15"/>
  <c r="R35" i="15"/>
  <c r="S35" i="15"/>
  <c r="T35" i="15"/>
  <c r="U35" i="15"/>
  <c r="V35" i="15"/>
  <c r="W35" i="15"/>
  <c r="X35" i="15"/>
  <c r="Y35" i="15"/>
  <c r="Z35" i="15"/>
  <c r="AA35" i="15"/>
  <c r="AB35" i="15"/>
  <c r="AC35" i="15"/>
  <c r="AD35" i="15"/>
  <c r="AE35" i="15"/>
  <c r="AF35" i="15"/>
  <c r="AG35" i="15"/>
  <c r="I31" i="15"/>
  <c r="J31" i="15"/>
  <c r="K31" i="15"/>
  <c r="L31" i="15"/>
  <c r="M31" i="15"/>
  <c r="N31" i="15"/>
  <c r="O31" i="15"/>
  <c r="P31" i="15"/>
  <c r="Q31" i="15"/>
  <c r="R31" i="15"/>
  <c r="S31" i="15"/>
  <c r="T31" i="15"/>
  <c r="U31" i="15"/>
  <c r="V31" i="15"/>
  <c r="W31" i="15"/>
  <c r="X31" i="15"/>
  <c r="Y31" i="15"/>
  <c r="Z31" i="15"/>
  <c r="AA31" i="15"/>
  <c r="AB31" i="15"/>
  <c r="AC31" i="15"/>
  <c r="AD31" i="15"/>
  <c r="AE31" i="15"/>
  <c r="AF31" i="15"/>
  <c r="AG31" i="15"/>
  <c r="I26" i="15"/>
  <c r="J26" i="15"/>
  <c r="K26" i="15"/>
  <c r="L26" i="15"/>
  <c r="M26" i="15"/>
  <c r="N26" i="15"/>
  <c r="O26" i="15"/>
  <c r="P26" i="15"/>
  <c r="Q26" i="15"/>
  <c r="R26" i="15"/>
  <c r="S26" i="15"/>
  <c r="T26" i="15"/>
  <c r="U26" i="15"/>
  <c r="V26" i="15"/>
  <c r="W26" i="15"/>
  <c r="X26" i="15"/>
  <c r="Y26" i="15"/>
  <c r="Z26" i="15"/>
  <c r="AA26" i="15"/>
  <c r="AB26" i="15"/>
  <c r="AC26" i="15"/>
  <c r="AD26" i="15"/>
  <c r="AE26" i="15"/>
  <c r="AF26" i="15"/>
  <c r="AG26" i="15"/>
  <c r="I21" i="15"/>
  <c r="J21" i="15"/>
  <c r="K21" i="15"/>
  <c r="L21" i="15"/>
  <c r="M21" i="15"/>
  <c r="N21" i="15"/>
  <c r="O21" i="15"/>
  <c r="P21" i="15"/>
  <c r="Q21" i="15"/>
  <c r="R21" i="15"/>
  <c r="S21" i="15"/>
  <c r="T21" i="15"/>
  <c r="U21" i="15"/>
  <c r="V21" i="15"/>
  <c r="W21" i="15"/>
  <c r="X21" i="15"/>
  <c r="Y21" i="15"/>
  <c r="Z21" i="15"/>
  <c r="AA21" i="15"/>
  <c r="AB21" i="15"/>
  <c r="AC21" i="15"/>
  <c r="AD21" i="15"/>
  <c r="AE21" i="15"/>
  <c r="AF21" i="15"/>
  <c r="AG21" i="15"/>
  <c r="I17" i="15"/>
  <c r="J17" i="15"/>
  <c r="K17" i="15"/>
  <c r="L17" i="15"/>
  <c r="M17" i="15"/>
  <c r="N17" i="15"/>
  <c r="O17" i="15"/>
  <c r="P17" i="15"/>
  <c r="Q17" i="15"/>
  <c r="R17" i="15"/>
  <c r="S17" i="15"/>
  <c r="T17" i="15"/>
  <c r="U17" i="15"/>
  <c r="V17" i="15"/>
  <c r="W17" i="15"/>
  <c r="X17" i="15"/>
  <c r="Y17" i="15"/>
  <c r="Z17" i="15"/>
  <c r="AA17" i="15"/>
  <c r="AB17" i="15"/>
  <c r="AC17" i="15"/>
  <c r="AD17" i="15"/>
  <c r="AE17" i="15"/>
  <c r="AF17" i="15"/>
  <c r="AG17" i="15"/>
  <c r="I13" i="15"/>
  <c r="J13" i="15"/>
  <c r="K13" i="15"/>
  <c r="L13" i="15"/>
  <c r="M13" i="15"/>
  <c r="N13" i="15"/>
  <c r="O13" i="15"/>
  <c r="P13" i="15"/>
  <c r="Q13" i="15"/>
  <c r="R13" i="15"/>
  <c r="S13" i="15"/>
  <c r="T13" i="15"/>
  <c r="U13" i="15"/>
  <c r="V13" i="15"/>
  <c r="W13" i="15"/>
  <c r="X13" i="15"/>
  <c r="Y13" i="15"/>
  <c r="Z13" i="15"/>
  <c r="AA13" i="15"/>
  <c r="AB13" i="15"/>
  <c r="AC13" i="15"/>
  <c r="AD13" i="15"/>
  <c r="AE13" i="15"/>
  <c r="AF13" i="15"/>
  <c r="AG13" i="15"/>
  <c r="G37" i="15"/>
  <c r="F37" i="15"/>
  <c r="L37" i="6" s="1"/>
  <c r="F37" i="6" s="1"/>
  <c r="E37" i="15"/>
  <c r="K37" i="6" s="1"/>
  <c r="E37" i="6" s="1"/>
  <c r="D37" i="15"/>
  <c r="J37" i="6" s="1"/>
  <c r="D37" i="6" s="1"/>
  <c r="C37" i="15"/>
  <c r="I37" i="6" s="1"/>
  <c r="C37" i="6" s="1"/>
  <c r="G36" i="15"/>
  <c r="F36" i="15"/>
  <c r="L36" i="6" s="1"/>
  <c r="F36" i="6" s="1"/>
  <c r="E36" i="15"/>
  <c r="K36" i="6" s="1"/>
  <c r="E36" i="6" s="1"/>
  <c r="D36" i="15"/>
  <c r="J36" i="6" s="1"/>
  <c r="D36" i="6" s="1"/>
  <c r="C36" i="15"/>
  <c r="I36" i="6" s="1"/>
  <c r="C36" i="6" s="1"/>
  <c r="G33" i="15"/>
  <c r="F33" i="15"/>
  <c r="L33" i="6" s="1"/>
  <c r="F33" i="6" s="1"/>
  <c r="E33" i="15"/>
  <c r="K33" i="6" s="1"/>
  <c r="E33" i="6" s="1"/>
  <c r="D33" i="15"/>
  <c r="J33" i="6" s="1"/>
  <c r="D33" i="6" s="1"/>
  <c r="C33" i="15"/>
  <c r="I33" i="6" s="1"/>
  <c r="C33" i="6" s="1"/>
  <c r="G32" i="15"/>
  <c r="F32" i="15"/>
  <c r="L32" i="6" s="1"/>
  <c r="F32" i="6" s="1"/>
  <c r="E32" i="15"/>
  <c r="K32" i="6" s="1"/>
  <c r="E32" i="6" s="1"/>
  <c r="D32" i="15"/>
  <c r="J32" i="6" s="1"/>
  <c r="D32" i="6" s="1"/>
  <c r="C32" i="15"/>
  <c r="I32" i="6" s="1"/>
  <c r="C32" i="6" s="1"/>
  <c r="G29" i="15"/>
  <c r="F29" i="15"/>
  <c r="L29" i="6" s="1"/>
  <c r="F29" i="6" s="1"/>
  <c r="E29" i="15"/>
  <c r="K29" i="6" s="1"/>
  <c r="E29" i="6" s="1"/>
  <c r="D29" i="15"/>
  <c r="J29" i="6" s="1"/>
  <c r="D29" i="6" s="1"/>
  <c r="C29" i="15"/>
  <c r="I29" i="6" s="1"/>
  <c r="C29" i="6" s="1"/>
  <c r="G28" i="15"/>
  <c r="F28" i="15"/>
  <c r="L28" i="6" s="1"/>
  <c r="F28" i="6" s="1"/>
  <c r="E28" i="15"/>
  <c r="K28" i="6" s="1"/>
  <c r="E28" i="6" s="1"/>
  <c r="D28" i="15"/>
  <c r="J28" i="6" s="1"/>
  <c r="D28" i="6" s="1"/>
  <c r="C28" i="15"/>
  <c r="I28" i="6" s="1"/>
  <c r="C28" i="6" s="1"/>
  <c r="G27" i="15"/>
  <c r="F27" i="15"/>
  <c r="L27" i="6" s="1"/>
  <c r="F27" i="6" s="1"/>
  <c r="E27" i="15"/>
  <c r="K27" i="6" s="1"/>
  <c r="E27" i="6" s="1"/>
  <c r="D27" i="15"/>
  <c r="J27" i="6" s="1"/>
  <c r="D27" i="6" s="1"/>
  <c r="C27" i="15"/>
  <c r="I27" i="6" s="1"/>
  <c r="C27" i="6" s="1"/>
  <c r="G24" i="15"/>
  <c r="F24" i="15"/>
  <c r="L24" i="6" s="1"/>
  <c r="F24" i="6" s="1"/>
  <c r="E24" i="15"/>
  <c r="K24" i="6" s="1"/>
  <c r="E24" i="6" s="1"/>
  <c r="D24" i="15"/>
  <c r="J24" i="6" s="1"/>
  <c r="D24" i="6" s="1"/>
  <c r="D21" i="6" s="1"/>
  <c r="C24" i="15"/>
  <c r="I24" i="6" s="1"/>
  <c r="C24" i="6" s="1"/>
  <c r="G23" i="15"/>
  <c r="F23" i="15"/>
  <c r="L23" i="6" s="1"/>
  <c r="F23" i="6" s="1"/>
  <c r="E23" i="15"/>
  <c r="K23" i="6" s="1"/>
  <c r="E23" i="6" s="1"/>
  <c r="D23" i="15"/>
  <c r="J23" i="6" s="1"/>
  <c r="D23" i="6" s="1"/>
  <c r="C23" i="15"/>
  <c r="I23" i="6" s="1"/>
  <c r="C23" i="6" s="1"/>
  <c r="G22" i="15"/>
  <c r="F22" i="15"/>
  <c r="L22" i="6" s="1"/>
  <c r="F22" i="6" s="1"/>
  <c r="E22" i="15"/>
  <c r="K22" i="6" s="1"/>
  <c r="E22" i="6" s="1"/>
  <c r="D22" i="15"/>
  <c r="J22" i="6" s="1"/>
  <c r="D22" i="6" s="1"/>
  <c r="C22" i="15"/>
  <c r="I22" i="6" s="1"/>
  <c r="C22" i="6" s="1"/>
  <c r="G19" i="15"/>
  <c r="F19" i="15"/>
  <c r="L19" i="6" s="1"/>
  <c r="F19" i="6" s="1"/>
  <c r="E19" i="15"/>
  <c r="K19" i="6" s="1"/>
  <c r="E19" i="6" s="1"/>
  <c r="D19" i="15"/>
  <c r="J19" i="6" s="1"/>
  <c r="D19" i="6" s="1"/>
  <c r="D17" i="6" s="1"/>
  <c r="C19" i="15"/>
  <c r="I19" i="6" s="1"/>
  <c r="C19" i="6" s="1"/>
  <c r="G18" i="15"/>
  <c r="F18" i="15"/>
  <c r="L18" i="6" s="1"/>
  <c r="F18" i="6" s="1"/>
  <c r="E18" i="15"/>
  <c r="K18" i="6" s="1"/>
  <c r="E18" i="6" s="1"/>
  <c r="D18" i="15"/>
  <c r="J18" i="6" s="1"/>
  <c r="D18" i="6" s="1"/>
  <c r="C18" i="15"/>
  <c r="I18" i="6" s="1"/>
  <c r="C18" i="6" s="1"/>
  <c r="G15" i="15"/>
  <c r="F15" i="15"/>
  <c r="L15" i="6" s="1"/>
  <c r="F15" i="6" s="1"/>
  <c r="F13" i="6" s="1"/>
  <c r="E15" i="15"/>
  <c r="K15" i="6" s="1"/>
  <c r="E15" i="6" s="1"/>
  <c r="D15" i="15"/>
  <c r="J15" i="6" s="1"/>
  <c r="D15" i="6" s="1"/>
  <c r="C15" i="15"/>
  <c r="I15" i="6" s="1"/>
  <c r="C15" i="6" s="1"/>
  <c r="G14" i="15"/>
  <c r="F14" i="15"/>
  <c r="L14" i="6" s="1"/>
  <c r="F14" i="6" s="1"/>
  <c r="E14" i="15"/>
  <c r="K14" i="6" s="1"/>
  <c r="E14" i="6" s="1"/>
  <c r="D14" i="15"/>
  <c r="J14" i="6" s="1"/>
  <c r="D14" i="6" s="1"/>
  <c r="C14" i="15"/>
  <c r="I14" i="6" s="1"/>
  <c r="C14" i="6" s="1"/>
  <c r="C9" i="15"/>
  <c r="I9" i="6" s="1"/>
  <c r="C9" i="6" s="1"/>
  <c r="C7" i="15"/>
  <c r="I7" i="6" s="1"/>
  <c r="C7" i="6" s="1"/>
  <c r="D7" i="15"/>
  <c r="J7" i="6" s="1"/>
  <c r="D7" i="6" s="1"/>
  <c r="E7" i="15"/>
  <c r="K7" i="6" s="1"/>
  <c r="E7" i="6" s="1"/>
  <c r="F7" i="15"/>
  <c r="L7" i="6" s="1"/>
  <c r="G7" i="15"/>
  <c r="D9" i="15"/>
  <c r="J9" i="6" s="1"/>
  <c r="D9" i="6" s="1"/>
  <c r="E9" i="15"/>
  <c r="K9" i="6" s="1"/>
  <c r="E9" i="6" s="1"/>
  <c r="F9" i="15"/>
  <c r="L9" i="6" s="1"/>
  <c r="F9" i="6" s="1"/>
  <c r="G9" i="15"/>
  <c r="D5" i="15"/>
  <c r="J5" i="6" s="1"/>
  <c r="D5" i="6" s="1"/>
  <c r="D11" i="6" s="1"/>
  <c r="E5" i="15"/>
  <c r="K5" i="6" s="1"/>
  <c r="E5" i="6" s="1"/>
  <c r="E11" i="6" s="1"/>
  <c r="F5" i="15"/>
  <c r="L5" i="6" s="1"/>
  <c r="F5" i="6" s="1"/>
  <c r="G5" i="15"/>
  <c r="C5" i="15"/>
  <c r="I5" i="6" s="1"/>
  <c r="C5" i="6" s="1"/>
  <c r="I11" i="15"/>
  <c r="J11" i="15"/>
  <c r="K11" i="15"/>
  <c r="L11" i="15"/>
  <c r="M11" i="15"/>
  <c r="N11" i="15"/>
  <c r="O11" i="15"/>
  <c r="P11" i="15"/>
  <c r="Q11" i="15"/>
  <c r="R11" i="15"/>
  <c r="S11" i="15"/>
  <c r="T11" i="15"/>
  <c r="U11" i="15"/>
  <c r="V11" i="15"/>
  <c r="W11" i="15"/>
  <c r="X11" i="15"/>
  <c r="Y11" i="15"/>
  <c r="Z11" i="15"/>
  <c r="AA11" i="15"/>
  <c r="AB11" i="15"/>
  <c r="AC11" i="15"/>
  <c r="AD11" i="15"/>
  <c r="AE11" i="15"/>
  <c r="AF11" i="15"/>
  <c r="AG11" i="15"/>
  <c r="D31" i="6" l="1"/>
  <c r="C11" i="6"/>
  <c r="C17" i="6"/>
  <c r="E21" i="6"/>
  <c r="E31" i="6"/>
  <c r="F7" i="6"/>
  <c r="R11" i="6"/>
  <c r="H11" i="16"/>
  <c r="F11" i="6"/>
  <c r="M5" i="6"/>
  <c r="G5" i="6" s="1"/>
  <c r="H5" i="6" s="1"/>
  <c r="H5" i="15"/>
  <c r="H14" i="15"/>
  <c r="M14" i="6"/>
  <c r="G14" i="6" s="1"/>
  <c r="H14" i="6" s="1"/>
  <c r="M7" i="6"/>
  <c r="G7" i="6" s="1"/>
  <c r="H7" i="15"/>
  <c r="D26" i="6"/>
  <c r="H32" i="15"/>
  <c r="M32" i="6"/>
  <c r="G32" i="6" s="1"/>
  <c r="F17" i="6"/>
  <c r="F26" i="6"/>
  <c r="D35" i="6"/>
  <c r="H9" i="15"/>
  <c r="M9" i="6"/>
  <c r="G9" i="6" s="1"/>
  <c r="H9" i="6" s="1"/>
  <c r="E13" i="6"/>
  <c r="H18" i="15"/>
  <c r="M18" i="6"/>
  <c r="G18" i="6" s="1"/>
  <c r="C21" i="6"/>
  <c r="C31" i="6"/>
  <c r="E35" i="6"/>
  <c r="M36" i="6"/>
  <c r="G36" i="6" s="1"/>
  <c r="H36" i="15"/>
  <c r="F21" i="6"/>
  <c r="F31" i="6"/>
  <c r="H33" i="15"/>
  <c r="M33" i="6"/>
  <c r="G33" i="6" s="1"/>
  <c r="H33" i="6" s="1"/>
  <c r="C13" i="6"/>
  <c r="E17" i="6"/>
  <c r="C35" i="6"/>
  <c r="D13" i="6"/>
  <c r="H19" i="15"/>
  <c r="M19" i="6"/>
  <c r="G19" i="6" s="1"/>
  <c r="H19" i="6" s="1"/>
  <c r="E26" i="6"/>
  <c r="H15" i="15"/>
  <c r="M15" i="6"/>
  <c r="G15" i="6" s="1"/>
  <c r="C26" i="6"/>
  <c r="F35" i="6"/>
  <c r="M37" i="6"/>
  <c r="G37" i="6" s="1"/>
  <c r="H37" i="6" s="1"/>
  <c r="H37" i="15"/>
  <c r="M28" i="6"/>
  <c r="G28" i="6" s="1"/>
  <c r="H28" i="6" s="1"/>
  <c r="H28" i="15"/>
  <c r="M27" i="6"/>
  <c r="G27" i="6" s="1"/>
  <c r="H27" i="15"/>
  <c r="M29" i="6"/>
  <c r="G29" i="6" s="1"/>
  <c r="H29" i="6" s="1"/>
  <c r="H29" i="15"/>
  <c r="H24" i="15"/>
  <c r="M24" i="6"/>
  <c r="G24" i="6" s="1"/>
  <c r="H24" i="6" s="1"/>
  <c r="H23" i="15"/>
  <c r="M23" i="6"/>
  <c r="G23" i="6" s="1"/>
  <c r="H23" i="6" s="1"/>
  <c r="M22" i="6"/>
  <c r="G22" i="6" s="1"/>
  <c r="H22" i="15"/>
  <c r="G35" i="15"/>
  <c r="F35" i="15"/>
  <c r="L35" i="6" s="1"/>
  <c r="F11" i="15"/>
  <c r="L11" i="6" s="1"/>
  <c r="F13" i="15"/>
  <c r="L13" i="6" s="1"/>
  <c r="G13" i="15"/>
  <c r="F17" i="15"/>
  <c r="L17" i="6" s="1"/>
  <c r="G31" i="15"/>
  <c r="E13" i="15"/>
  <c r="K13" i="6" s="1"/>
  <c r="G17" i="15"/>
  <c r="F31" i="15"/>
  <c r="L31" i="6" s="1"/>
  <c r="D26" i="15"/>
  <c r="J26" i="6" s="1"/>
  <c r="C35" i="15"/>
  <c r="I35" i="6" s="1"/>
  <c r="G26" i="15"/>
  <c r="G21" i="15"/>
  <c r="F21" i="15"/>
  <c r="L21" i="6" s="1"/>
  <c r="F26" i="15"/>
  <c r="L26" i="6" s="1"/>
  <c r="E35" i="15"/>
  <c r="K35" i="6" s="1"/>
  <c r="E31" i="15"/>
  <c r="K31" i="6" s="1"/>
  <c r="E26" i="15"/>
  <c r="K26" i="6" s="1"/>
  <c r="E17" i="15"/>
  <c r="K17" i="6" s="1"/>
  <c r="E11" i="15"/>
  <c r="K11" i="6" s="1"/>
  <c r="E21" i="15"/>
  <c r="K21" i="6" s="1"/>
  <c r="D31" i="15"/>
  <c r="J31" i="6" s="1"/>
  <c r="D35" i="15"/>
  <c r="J35" i="6" s="1"/>
  <c r="D21" i="15"/>
  <c r="J21" i="6" s="1"/>
  <c r="D13" i="15"/>
  <c r="J13" i="6" s="1"/>
  <c r="D11" i="15"/>
  <c r="J11" i="6" s="1"/>
  <c r="D17" i="15"/>
  <c r="J17" i="6" s="1"/>
  <c r="C21" i="15"/>
  <c r="I21" i="6" s="1"/>
  <c r="C13" i="15"/>
  <c r="I13" i="6" s="1"/>
  <c r="C31" i="15"/>
  <c r="I31" i="6" s="1"/>
  <c r="C26" i="15"/>
  <c r="I26" i="6" s="1"/>
  <c r="C11" i="15"/>
  <c r="I11" i="6" s="1"/>
  <c r="C17" i="15"/>
  <c r="I17" i="6" s="1"/>
  <c r="G11" i="15"/>
  <c r="H11" i="15" l="1"/>
  <c r="M11" i="6"/>
  <c r="M13" i="6"/>
  <c r="H13" i="15"/>
  <c r="G35" i="6"/>
  <c r="H35" i="6" s="1"/>
  <c r="H36" i="6"/>
  <c r="H32" i="6"/>
  <c r="G31" i="6"/>
  <c r="H31" i="6" s="1"/>
  <c r="M17" i="6"/>
  <c r="H17" i="15"/>
  <c r="G13" i="6"/>
  <c r="H13" i="6" s="1"/>
  <c r="H15" i="6"/>
  <c r="H31" i="15"/>
  <c r="M31" i="6"/>
  <c r="H35" i="15"/>
  <c r="M35" i="6"/>
  <c r="H18" i="6"/>
  <c r="G17" i="6"/>
  <c r="H17" i="6" s="1"/>
  <c r="G11" i="6"/>
  <c r="H11" i="6" s="1"/>
  <c r="H7" i="6"/>
  <c r="G21" i="6"/>
  <c r="H21" i="6" s="1"/>
  <c r="H22" i="6"/>
  <c r="H27" i="6"/>
  <c r="G26" i="6"/>
  <c r="H26" i="6" s="1"/>
  <c r="M26" i="6"/>
  <c r="H26" i="15"/>
  <c r="M21" i="6"/>
  <c r="H21" i="15"/>
</calcChain>
</file>

<file path=xl/sharedStrings.xml><?xml version="1.0" encoding="utf-8"?>
<sst xmlns="http://schemas.openxmlformats.org/spreadsheetml/2006/main" count="485" uniqueCount="106">
  <si>
    <t>Sl.No.</t>
  </si>
  <si>
    <t>INDICATORS</t>
  </si>
  <si>
    <t>BNB</t>
  </si>
  <si>
    <t>BOB</t>
  </si>
  <si>
    <t>DPNB</t>
  </si>
  <si>
    <t>T-Bank</t>
  </si>
  <si>
    <t>BDBL</t>
  </si>
  <si>
    <t>Banks</t>
  </si>
  <si>
    <t>RICB</t>
  </si>
  <si>
    <t>BIL</t>
  </si>
  <si>
    <t>NPPF</t>
  </si>
  <si>
    <t>Non-Banks</t>
  </si>
  <si>
    <t>Total FIs</t>
  </si>
  <si>
    <t>NA</t>
  </si>
  <si>
    <t xml:space="preserve"> </t>
  </si>
  <si>
    <t>Ten Largest Exposures</t>
  </si>
  <si>
    <t>Single Largest Exposure</t>
  </si>
  <si>
    <t>Profit after tax/Loss</t>
  </si>
  <si>
    <t>Note*</t>
  </si>
  <si>
    <t>Profit After Tax includes NPPF's Total Comprehensive Income</t>
  </si>
  <si>
    <t>Tier I</t>
  </si>
  <si>
    <t>Total Risk Weighted Assets</t>
  </si>
  <si>
    <t>Capital Fund (Minus related party NPL)</t>
  </si>
  <si>
    <t>Total loan outstanding of SLB</t>
  </si>
  <si>
    <t>Tier 1 Capital Fund</t>
  </si>
  <si>
    <t>Quick Assets</t>
  </si>
  <si>
    <t>Total Liab. - Capital Fund</t>
  </si>
  <si>
    <t>Credit to Deposit Ratio</t>
  </si>
  <si>
    <t>Loan</t>
  </si>
  <si>
    <t>Year</t>
  </si>
  <si>
    <t>Interval</t>
  </si>
  <si>
    <t>NPL</t>
  </si>
  <si>
    <t>Gross NPL</t>
  </si>
  <si>
    <t>Min. Requirement</t>
  </si>
  <si>
    <t>SLR</t>
  </si>
  <si>
    <t>PAT</t>
  </si>
  <si>
    <t>Mar</t>
  </si>
  <si>
    <t>Jun</t>
  </si>
  <si>
    <t>Sep</t>
  </si>
  <si>
    <t>Dec</t>
  </si>
  <si>
    <t>Oct</t>
  </si>
  <si>
    <t>Nov</t>
  </si>
  <si>
    <t>Total Loans</t>
  </si>
  <si>
    <t>Total NPL</t>
  </si>
  <si>
    <r>
      <t>Core Capital Ratio (</t>
    </r>
    <r>
      <rPr>
        <b/>
        <u/>
        <sz val="10"/>
        <rFont val="Arial"/>
        <family val="2"/>
      </rPr>
      <t>&gt;</t>
    </r>
    <r>
      <rPr>
        <b/>
        <sz val="10"/>
        <rFont val="Arial"/>
        <family val="2"/>
      </rPr>
      <t>7.5%)</t>
    </r>
  </si>
  <si>
    <r>
      <t>Capital Adequacy Ratio (</t>
    </r>
    <r>
      <rPr>
        <b/>
        <u/>
        <sz val="10"/>
        <rFont val="Arial"/>
        <family val="2"/>
      </rPr>
      <t>&gt;</t>
    </r>
    <r>
      <rPr>
        <b/>
        <sz val="10"/>
        <rFont val="Arial"/>
        <family val="2"/>
      </rPr>
      <t>12.5%)</t>
    </r>
  </si>
  <si>
    <r>
      <t>Leverage Ratio (</t>
    </r>
    <r>
      <rPr>
        <b/>
        <u/>
        <sz val="10"/>
        <rFont val="Arial"/>
        <family val="2"/>
      </rPr>
      <t>&gt;</t>
    </r>
    <r>
      <rPr>
        <b/>
        <sz val="10"/>
        <rFont val="Arial"/>
        <family val="2"/>
      </rPr>
      <t>5%)</t>
    </r>
  </si>
  <si>
    <r>
      <t xml:space="preserve">Statutory Liquidity Requirement (Position) Banks: </t>
    </r>
    <r>
      <rPr>
        <b/>
        <u/>
        <sz val="10"/>
        <rFont val="Arial"/>
        <family val="2"/>
      </rPr>
      <t>&gt;</t>
    </r>
    <r>
      <rPr>
        <b/>
        <sz val="10"/>
        <rFont val="Arial"/>
        <family val="2"/>
      </rPr>
      <t xml:space="preserve">20%, Non-bank: </t>
    </r>
    <r>
      <rPr>
        <b/>
        <u/>
        <sz val="10"/>
        <rFont val="Arial"/>
        <family val="2"/>
      </rPr>
      <t>&gt;</t>
    </r>
    <r>
      <rPr>
        <b/>
        <sz val="10"/>
        <rFont val="Arial"/>
        <family val="2"/>
      </rPr>
      <t>10%</t>
    </r>
  </si>
  <si>
    <t>Overall</t>
  </si>
  <si>
    <t>Core Capital Ratio (&gt;7.5%)</t>
  </si>
  <si>
    <t>Capital Adequacy Ratio (&gt;12.5%)</t>
  </si>
  <si>
    <t>Leverage Ratio (&gt;5%)</t>
  </si>
  <si>
    <t>Statutory Liquidity Requirement (Position) Banks: &gt;20%, Non-bank: &gt;10%</t>
  </si>
  <si>
    <t>Core Financial Indicators-December 2018-2022 (Nu. in millions)</t>
  </si>
  <si>
    <t>Total Asset</t>
  </si>
  <si>
    <t>OBS Items</t>
  </si>
  <si>
    <t>Total loan outstanding of TLB</t>
  </si>
  <si>
    <t>Total loans &amp; advances</t>
  </si>
  <si>
    <t>OBS</t>
  </si>
  <si>
    <t>A</t>
  </si>
  <si>
    <t>B</t>
  </si>
  <si>
    <t>C</t>
  </si>
  <si>
    <t>D</t>
  </si>
  <si>
    <t>Gross NPL ratio (B/A)</t>
  </si>
  <si>
    <t>E</t>
  </si>
  <si>
    <t>F</t>
  </si>
  <si>
    <t>G</t>
  </si>
  <si>
    <t>H</t>
  </si>
  <si>
    <t>I</t>
  </si>
  <si>
    <t>J</t>
  </si>
  <si>
    <t>K</t>
  </si>
  <si>
    <r>
      <t xml:space="preserve">Statutory Liquidity Requirement (Position) Banks: </t>
    </r>
    <r>
      <rPr>
        <b/>
        <u/>
        <sz val="10"/>
        <rFont val="Arial"/>
        <family val="2"/>
      </rPr>
      <t>&gt;</t>
    </r>
    <r>
      <rPr>
        <b/>
        <sz val="10"/>
        <rFont val="Arial"/>
        <family val="2"/>
      </rPr>
      <t>20%</t>
    </r>
  </si>
  <si>
    <t>Total Non-Banks</t>
  </si>
  <si>
    <t>Threshold</t>
  </si>
  <si>
    <t>Min. requirement</t>
  </si>
  <si>
    <t>% Change (2021 vs 2022)</t>
  </si>
  <si>
    <t>Sl.no</t>
  </si>
  <si>
    <t>Sector</t>
  </si>
  <si>
    <t>% Holding</t>
  </si>
  <si>
    <t>Housing Sector</t>
  </si>
  <si>
    <t>Hotel and Tourism Sector</t>
  </si>
  <si>
    <t>Production &amp; Manufacturing</t>
  </si>
  <si>
    <t>Service Sector</t>
  </si>
  <si>
    <t>Trade and Commerce</t>
  </si>
  <si>
    <t>Personal Loans</t>
  </si>
  <si>
    <t>Education loans</t>
  </si>
  <si>
    <t>Transport</t>
  </si>
  <si>
    <t>Loan to contractor</t>
  </si>
  <si>
    <t>Agriculture and Livestock</t>
  </si>
  <si>
    <t>Others</t>
  </si>
  <si>
    <t>Loan Against Term Deposits</t>
  </si>
  <si>
    <t>Staff Incentive Loans</t>
  </si>
  <si>
    <t>Mining and Quarrying</t>
  </si>
  <si>
    <t>Loans for Shares and Securities</t>
  </si>
  <si>
    <t>Forestry and Logging</t>
  </si>
  <si>
    <t>Loans to Financial Service Providers</t>
  </si>
  <si>
    <t>Medical loans</t>
  </si>
  <si>
    <t>Credit Cards</t>
  </si>
  <si>
    <t>Loans to Government</t>
  </si>
  <si>
    <t>Total</t>
  </si>
  <si>
    <t>As of December 2022(in Nu. million)</t>
  </si>
  <si>
    <t>NA - Not Applicable</t>
  </si>
  <si>
    <t>Core Financial Indicators 2018-2022</t>
  </si>
  <si>
    <t>Sectorwise Loans and Advances</t>
  </si>
  <si>
    <t>Charged off loans have been excluded</t>
  </si>
  <si>
    <t>Total Banks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</si>
</sst>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##,000,,"/>
    <numFmt numFmtId="165" formatCode="###,000.00,,"/>
    <numFmt numFmtId="166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Arial"/>
      <family val="2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1"/>
      <color rgb="FFFF0000"/>
      <name val="Calibri"/>
      <family val="2"/>
      <scheme val="minor"/>
    </font>
    <font>
      <b/>
      <sz val="11"/>
      <color rgb="FFFF0000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2" fillId="0" borderId="0" xfId="0" applyFont="1"/>
    <xf numFmtId="0" fontId="2" fillId="0" borderId="5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165" fontId="2" fillId="0" borderId="0" xfId="0" applyNumberFormat="1" applyFont="1"/>
    <xf numFmtId="0" fontId="6" fillId="0" borderId="0" xfId="0" applyFont="1" applyAlignment="1">
      <alignment horizontal="right"/>
    </xf>
    <xf numFmtId="0" fontId="6" fillId="0" borderId="0" xfId="0" applyFont="1"/>
    <xf numFmtId="10" fontId="3" fillId="0" borderId="5" xfId="2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5" xfId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/>
    </xf>
    <xf numFmtId="10" fontId="3" fillId="0" borderId="4" xfId="2" applyNumberFormat="1" applyFont="1" applyFill="1" applyBorder="1" applyAlignment="1">
      <alignment horizontal="right" vertical="center"/>
    </xf>
    <xf numFmtId="43" fontId="2" fillId="0" borderId="4" xfId="1" applyFont="1" applyFill="1" applyBorder="1" applyAlignment="1">
      <alignment horizontal="right" vertical="center"/>
    </xf>
    <xf numFmtId="43" fontId="4" fillId="0" borderId="4" xfId="1" applyFont="1" applyFill="1" applyBorder="1" applyAlignment="1">
      <alignment horizontal="right" vertical="center"/>
    </xf>
    <xf numFmtId="164" fontId="2" fillId="0" borderId="4" xfId="1" applyNumberFormat="1" applyFont="1" applyFill="1" applyBorder="1" applyAlignment="1">
      <alignment horizontal="right" vertical="center"/>
    </xf>
    <xf numFmtId="165" fontId="2" fillId="0" borderId="4" xfId="1" applyNumberFormat="1" applyFont="1" applyFill="1" applyBorder="1" applyAlignment="1">
      <alignment horizontal="right" vertical="center"/>
    </xf>
    <xf numFmtId="43" fontId="3" fillId="0" borderId="4" xfId="1" applyFont="1" applyFill="1" applyBorder="1" applyAlignment="1">
      <alignment horizontal="center" vertical="center"/>
    </xf>
    <xf numFmtId="43" fontId="5" fillId="0" borderId="4" xfId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7" fontId="0" fillId="0" borderId="1" xfId="0" applyNumberFormat="1" applyBorder="1"/>
    <xf numFmtId="0" fontId="8" fillId="0" borderId="1" xfId="0" applyFont="1" applyBorder="1" applyAlignment="1">
      <alignment horizontal="center"/>
    </xf>
    <xf numFmtId="43" fontId="0" fillId="0" borderId="1" xfId="1" applyFont="1" applyBorder="1"/>
    <xf numFmtId="43" fontId="8" fillId="0" borderId="1" xfId="1" applyFont="1" applyBorder="1" applyAlignment="1">
      <alignment horizontal="center"/>
    </xf>
    <xf numFmtId="43" fontId="0" fillId="0" borderId="0" xfId="1" applyFont="1"/>
    <xf numFmtId="0" fontId="8" fillId="0" borderId="1" xfId="0" applyFont="1" applyBorder="1"/>
    <xf numFmtId="166" fontId="0" fillId="0" borderId="1" xfId="0" applyNumberFormat="1" applyBorder="1"/>
    <xf numFmtId="9" fontId="0" fillId="0" borderId="1" xfId="0" applyNumberFormat="1" applyBorder="1"/>
    <xf numFmtId="43" fontId="8" fillId="0" borderId="1" xfId="1" applyFont="1" applyBorder="1"/>
    <xf numFmtId="0" fontId="7" fillId="0" borderId="0" xfId="0" applyFont="1"/>
    <xf numFmtId="43" fontId="3" fillId="0" borderId="4" xfId="1" applyFont="1" applyFill="1" applyBorder="1" applyAlignment="1">
      <alignment horizontal="right" vertical="center"/>
    </xf>
    <xf numFmtId="165" fontId="2" fillId="0" borderId="5" xfId="1" applyNumberFormat="1" applyFont="1" applyFill="1" applyBorder="1" applyAlignment="1">
      <alignment horizontal="right" vertical="center"/>
    </xf>
    <xf numFmtId="43" fontId="4" fillId="0" borderId="5" xfId="1" applyFont="1" applyFill="1" applyBorder="1" applyAlignment="1">
      <alignment horizontal="right" vertical="center"/>
    </xf>
    <xf numFmtId="43" fontId="0" fillId="0" borderId="0" xfId="0" applyNumberFormat="1"/>
    <xf numFmtId="2" fontId="2" fillId="0" borderId="5" xfId="1" applyNumberFormat="1" applyFont="1" applyFill="1" applyBorder="1" applyAlignment="1">
      <alignment horizontal="center" vertical="center"/>
    </xf>
    <xf numFmtId="43" fontId="3" fillId="0" borderId="5" xfId="1" applyFont="1" applyFill="1" applyBorder="1" applyAlignment="1">
      <alignment horizontal="center" vertical="center"/>
    </xf>
    <xf numFmtId="43" fontId="5" fillId="0" borderId="5" xfId="1" applyFont="1" applyFill="1" applyBorder="1" applyAlignment="1">
      <alignment horizontal="right" vertical="center"/>
    </xf>
    <xf numFmtId="0" fontId="3" fillId="0" borderId="4" xfId="0" applyFont="1" applyBorder="1"/>
    <xf numFmtId="43" fontId="3" fillId="0" borderId="4" xfId="1" applyFont="1" applyBorder="1"/>
    <xf numFmtId="43" fontId="5" fillId="0" borderId="5" xfId="1" applyFont="1" applyFill="1" applyBorder="1" applyAlignment="1">
      <alignment horizontal="center" vertical="center"/>
    </xf>
    <xf numFmtId="43" fontId="5" fillId="0" borderId="4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43" fontId="2" fillId="0" borderId="5" xfId="1" applyFont="1" applyFill="1" applyBorder="1" applyAlignment="1">
      <alignment horizontal="right" vertical="center"/>
    </xf>
    <xf numFmtId="10" fontId="3" fillId="0" borderId="5" xfId="2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right" vertical="center"/>
    </xf>
    <xf numFmtId="43" fontId="3" fillId="0" borderId="5" xfId="1" applyFont="1" applyFill="1" applyBorder="1" applyAlignment="1">
      <alignment horizontal="right" vertical="center"/>
    </xf>
    <xf numFmtId="43" fontId="2" fillId="0" borderId="4" xfId="1" applyFont="1" applyBorder="1"/>
    <xf numFmtId="10" fontId="5" fillId="0" borderId="4" xfId="2" applyNumberFormat="1" applyFont="1" applyFill="1" applyBorder="1" applyAlignment="1">
      <alignment horizontal="right" vertical="center"/>
    </xf>
    <xf numFmtId="10" fontId="0" fillId="0" borderId="0" xfId="2" applyNumberFormat="1" applyFont="1"/>
    <xf numFmtId="10" fontId="5" fillId="0" borderId="4" xfId="2" applyNumberFormat="1" applyFont="1" applyFill="1" applyBorder="1" applyAlignment="1">
      <alignment horizontal="center" vertical="center"/>
    </xf>
    <xf numFmtId="10" fontId="2" fillId="0" borderId="5" xfId="2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10" fontId="2" fillId="0" borderId="13" xfId="2" applyNumberFormat="1" applyFont="1" applyFill="1" applyBorder="1" applyAlignment="1">
      <alignment horizontal="center" vertical="center"/>
    </xf>
    <xf numFmtId="10" fontId="3" fillId="0" borderId="13" xfId="2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10" fontId="3" fillId="0" borderId="17" xfId="2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7" fillId="0" borderId="0" xfId="0" applyFont="1" applyBorder="1"/>
    <xf numFmtId="0" fontId="3" fillId="2" borderId="1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10" fontId="3" fillId="0" borderId="13" xfId="2" applyNumberFormat="1" applyFont="1" applyBorder="1"/>
    <xf numFmtId="0" fontId="3" fillId="2" borderId="22" xfId="0" applyFont="1" applyFill="1" applyBorder="1" applyAlignment="1">
      <alignment horizontal="center"/>
    </xf>
    <xf numFmtId="43" fontId="5" fillId="0" borderId="12" xfId="1" applyFont="1" applyFill="1" applyBorder="1" applyAlignment="1">
      <alignment horizontal="right" vertical="center"/>
    </xf>
    <xf numFmtId="43" fontId="5" fillId="0" borderId="13" xfId="1" applyFont="1" applyFill="1" applyBorder="1" applyAlignment="1">
      <alignment horizontal="right" vertical="center"/>
    </xf>
    <xf numFmtId="10" fontId="3" fillId="0" borderId="12" xfId="2" applyNumberFormat="1" applyFont="1" applyFill="1" applyBorder="1" applyAlignment="1">
      <alignment horizontal="center" vertical="center"/>
    </xf>
    <xf numFmtId="43" fontId="4" fillId="0" borderId="12" xfId="1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2" fillId="0" borderId="13" xfId="0" applyFont="1" applyBorder="1"/>
    <xf numFmtId="0" fontId="3" fillId="0" borderId="13" xfId="0" applyFont="1" applyBorder="1" applyAlignment="1">
      <alignment vertical="center" wrapText="1"/>
    </xf>
    <xf numFmtId="0" fontId="3" fillId="0" borderId="17" xfId="0" applyFont="1" applyBorder="1"/>
    <xf numFmtId="0" fontId="3" fillId="3" borderId="22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43" fontId="3" fillId="3" borderId="12" xfId="0" applyNumberFormat="1" applyFont="1" applyFill="1" applyBorder="1"/>
    <xf numFmtId="43" fontId="3" fillId="3" borderId="5" xfId="0" applyNumberFormat="1" applyFont="1" applyFill="1" applyBorder="1"/>
    <xf numFmtId="43" fontId="3" fillId="3" borderId="13" xfId="0" applyNumberFormat="1" applyFont="1" applyFill="1" applyBorder="1"/>
    <xf numFmtId="10" fontId="3" fillId="3" borderId="12" xfId="2" applyNumberFormat="1" applyFont="1" applyFill="1" applyBorder="1"/>
    <xf numFmtId="10" fontId="3" fillId="3" borderId="5" xfId="2" applyNumberFormat="1" applyFont="1" applyFill="1" applyBorder="1"/>
    <xf numFmtId="10" fontId="3" fillId="3" borderId="13" xfId="2" applyNumberFormat="1" applyFont="1" applyFill="1" applyBorder="1"/>
    <xf numFmtId="43" fontId="2" fillId="3" borderId="12" xfId="0" applyNumberFormat="1" applyFont="1" applyFill="1" applyBorder="1"/>
    <xf numFmtId="43" fontId="2" fillId="3" borderId="5" xfId="0" applyNumberFormat="1" applyFont="1" applyFill="1" applyBorder="1"/>
    <xf numFmtId="43" fontId="2" fillId="3" borderId="13" xfId="0" applyNumberFormat="1" applyFont="1" applyFill="1" applyBorder="1"/>
    <xf numFmtId="10" fontId="3" fillId="3" borderId="12" xfId="2" applyNumberFormat="1" applyFont="1" applyFill="1" applyBorder="1" applyAlignment="1">
      <alignment vertical="center"/>
    </xf>
    <xf numFmtId="10" fontId="3" fillId="3" borderId="5" xfId="2" applyNumberFormat="1" applyFont="1" applyFill="1" applyBorder="1" applyAlignment="1">
      <alignment vertical="center"/>
    </xf>
    <xf numFmtId="10" fontId="3" fillId="3" borderId="13" xfId="2" applyNumberFormat="1" applyFont="1" applyFill="1" applyBorder="1" applyAlignment="1">
      <alignment vertical="center"/>
    </xf>
    <xf numFmtId="10" fontId="3" fillId="3" borderId="14" xfId="2" applyNumberFormat="1" applyFont="1" applyFill="1" applyBorder="1"/>
    <xf numFmtId="10" fontId="3" fillId="3" borderId="15" xfId="2" applyNumberFormat="1" applyFont="1" applyFill="1" applyBorder="1"/>
    <xf numFmtId="10" fontId="3" fillId="3" borderId="17" xfId="2" applyNumberFormat="1" applyFont="1" applyFill="1" applyBorder="1"/>
    <xf numFmtId="0" fontId="3" fillId="4" borderId="22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43" fontId="3" fillId="4" borderId="12" xfId="0" applyNumberFormat="1" applyFont="1" applyFill="1" applyBorder="1"/>
    <xf numFmtId="43" fontId="3" fillId="4" borderId="5" xfId="0" applyNumberFormat="1" applyFont="1" applyFill="1" applyBorder="1"/>
    <xf numFmtId="43" fontId="3" fillId="4" borderId="13" xfId="0" applyNumberFormat="1" applyFont="1" applyFill="1" applyBorder="1"/>
    <xf numFmtId="10" fontId="3" fillId="4" borderId="12" xfId="2" applyNumberFormat="1" applyFont="1" applyFill="1" applyBorder="1"/>
    <xf numFmtId="10" fontId="3" fillId="4" borderId="5" xfId="2" applyNumberFormat="1" applyFont="1" applyFill="1" applyBorder="1"/>
    <xf numFmtId="10" fontId="3" fillId="4" borderId="13" xfId="2" applyNumberFormat="1" applyFont="1" applyFill="1" applyBorder="1"/>
    <xf numFmtId="43" fontId="2" fillId="4" borderId="12" xfId="0" applyNumberFormat="1" applyFont="1" applyFill="1" applyBorder="1"/>
    <xf numFmtId="43" fontId="2" fillId="4" borderId="5" xfId="0" applyNumberFormat="1" applyFont="1" applyFill="1" applyBorder="1"/>
    <xf numFmtId="43" fontId="2" fillId="4" borderId="13" xfId="0" applyNumberFormat="1" applyFont="1" applyFill="1" applyBorder="1"/>
    <xf numFmtId="10" fontId="3" fillId="4" borderId="12" xfId="2" applyNumberFormat="1" applyFont="1" applyFill="1" applyBorder="1" applyAlignment="1">
      <alignment vertical="center"/>
    </xf>
    <xf numFmtId="10" fontId="3" fillId="4" borderId="5" xfId="2" applyNumberFormat="1" applyFont="1" applyFill="1" applyBorder="1" applyAlignment="1">
      <alignment vertical="center"/>
    </xf>
    <xf numFmtId="10" fontId="3" fillId="4" borderId="13" xfId="2" applyNumberFormat="1" applyFont="1" applyFill="1" applyBorder="1" applyAlignment="1">
      <alignment vertical="center"/>
    </xf>
    <xf numFmtId="10" fontId="3" fillId="4" borderId="14" xfId="2" applyNumberFormat="1" applyFont="1" applyFill="1" applyBorder="1" applyAlignment="1">
      <alignment horizontal="center"/>
    </xf>
    <xf numFmtId="10" fontId="3" fillId="4" borderId="15" xfId="2" applyNumberFormat="1" applyFont="1" applyFill="1" applyBorder="1" applyAlignment="1">
      <alignment horizontal="center"/>
    </xf>
    <xf numFmtId="10" fontId="3" fillId="4" borderId="17" xfId="2" applyNumberFormat="1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43" fontId="5" fillId="5" borderId="12" xfId="1" applyFont="1" applyFill="1" applyBorder="1" applyAlignment="1">
      <alignment horizontal="right" vertical="center"/>
    </xf>
    <xf numFmtId="43" fontId="5" fillId="5" borderId="5" xfId="1" applyFont="1" applyFill="1" applyBorder="1" applyAlignment="1">
      <alignment horizontal="right" vertical="center"/>
    </xf>
    <xf numFmtId="43" fontId="5" fillId="5" borderId="13" xfId="1" applyFont="1" applyFill="1" applyBorder="1" applyAlignment="1">
      <alignment horizontal="right" vertical="center"/>
    </xf>
    <xf numFmtId="10" fontId="3" fillId="5" borderId="12" xfId="2" applyNumberFormat="1" applyFont="1" applyFill="1" applyBorder="1" applyAlignment="1">
      <alignment horizontal="center" vertical="center"/>
    </xf>
    <xf numFmtId="10" fontId="3" fillId="5" borderId="5" xfId="2" applyNumberFormat="1" applyFont="1" applyFill="1" applyBorder="1" applyAlignment="1">
      <alignment horizontal="center" vertical="center"/>
    </xf>
    <xf numFmtId="10" fontId="3" fillId="5" borderId="13" xfId="2" applyNumberFormat="1" applyFont="1" applyFill="1" applyBorder="1" applyAlignment="1">
      <alignment horizontal="center" vertical="center"/>
    </xf>
    <xf numFmtId="43" fontId="4" fillId="5" borderId="12" xfId="1" applyFont="1" applyFill="1" applyBorder="1" applyAlignment="1">
      <alignment horizontal="right" vertical="center"/>
    </xf>
    <xf numFmtId="43" fontId="4" fillId="5" borderId="5" xfId="1" applyFont="1" applyFill="1" applyBorder="1" applyAlignment="1">
      <alignment horizontal="right" vertical="center"/>
    </xf>
    <xf numFmtId="43" fontId="4" fillId="5" borderId="13" xfId="1" applyFont="1" applyFill="1" applyBorder="1" applyAlignment="1">
      <alignment horizontal="right" vertical="center"/>
    </xf>
    <xf numFmtId="10" fontId="5" fillId="5" borderId="14" xfId="1" applyNumberFormat="1" applyFont="1" applyFill="1" applyBorder="1" applyAlignment="1">
      <alignment horizontal="right" vertical="center"/>
    </xf>
    <xf numFmtId="10" fontId="5" fillId="5" borderId="16" xfId="1" applyNumberFormat="1" applyFont="1" applyFill="1" applyBorder="1" applyAlignment="1">
      <alignment horizontal="right" vertical="center"/>
    </xf>
    <xf numFmtId="10" fontId="5" fillId="5" borderId="24" xfId="1" applyNumberFormat="1" applyFont="1" applyFill="1" applyBorder="1" applyAlignment="1">
      <alignment horizontal="right" vertical="center"/>
    </xf>
    <xf numFmtId="43" fontId="6" fillId="4" borderId="12" xfId="0" applyNumberFormat="1" applyFont="1" applyFill="1" applyBorder="1"/>
    <xf numFmtId="10" fontId="6" fillId="4" borderId="12" xfId="2" applyNumberFormat="1" applyFont="1" applyFill="1" applyBorder="1"/>
    <xf numFmtId="10" fontId="6" fillId="4" borderId="5" xfId="2" applyNumberFormat="1" applyFont="1" applyFill="1" applyBorder="1"/>
    <xf numFmtId="0" fontId="12" fillId="6" borderId="1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1" xfId="0" applyFont="1" applyFill="1" applyBorder="1"/>
    <xf numFmtId="0" fontId="11" fillId="0" borderId="1" xfId="0" applyFont="1" applyBorder="1"/>
    <xf numFmtId="43" fontId="11" fillId="0" borderId="1" xfId="1" applyFont="1" applyBorder="1"/>
    <xf numFmtId="166" fontId="11" fillId="0" borderId="1" xfId="2" applyNumberFormat="1" applyFont="1" applyBorder="1"/>
    <xf numFmtId="0" fontId="12" fillId="0" borderId="1" xfId="0" applyFont="1" applyBorder="1" applyAlignment="1">
      <alignment horizontal="center"/>
    </xf>
    <xf numFmtId="43" fontId="12" fillId="0" borderId="1" xfId="0" applyNumberFormat="1" applyFont="1" applyBorder="1"/>
    <xf numFmtId="166" fontId="12" fillId="0" borderId="1" xfId="2" applyNumberFormat="1" applyFont="1" applyBorder="1"/>
    <xf numFmtId="0" fontId="12" fillId="6" borderId="2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4" fillId="0" borderId="0" xfId="0" applyFont="1" applyFill="1" applyBorder="1"/>
    <xf numFmtId="0" fontId="3" fillId="5" borderId="11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10" fontId="2" fillId="5" borderId="13" xfId="2" applyNumberFormat="1" applyFont="1" applyFill="1" applyBorder="1" applyAlignment="1">
      <alignment horizontal="center" vertical="center"/>
    </xf>
    <xf numFmtId="10" fontId="3" fillId="5" borderId="17" xfId="2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43" fontId="3" fillId="0" borderId="12" xfId="1" applyFont="1" applyBorder="1"/>
    <xf numFmtId="10" fontId="3" fillId="0" borderId="28" xfId="2" applyNumberFormat="1" applyFont="1" applyBorder="1" applyAlignment="1">
      <alignment horizontal="center"/>
    </xf>
    <xf numFmtId="10" fontId="3" fillId="0" borderId="12" xfId="2" applyNumberFormat="1" applyFont="1" applyFill="1" applyBorder="1" applyAlignment="1">
      <alignment horizontal="right" vertical="center"/>
    </xf>
    <xf numFmtId="43" fontId="2" fillId="0" borderId="12" xfId="1" applyFont="1" applyBorder="1"/>
    <xf numFmtId="10" fontId="2" fillId="0" borderId="28" xfId="2" applyNumberFormat="1" applyFont="1" applyBorder="1" applyAlignment="1">
      <alignment horizontal="center"/>
    </xf>
    <xf numFmtId="0" fontId="2" fillId="0" borderId="12" xfId="0" applyFont="1" applyBorder="1"/>
    <xf numFmtId="0" fontId="3" fillId="0" borderId="30" xfId="0" applyFont="1" applyBorder="1"/>
    <xf numFmtId="10" fontId="3" fillId="0" borderId="14" xfId="2" applyNumberFormat="1" applyFont="1" applyFill="1" applyBorder="1" applyAlignment="1">
      <alignment horizontal="right" vertical="center"/>
    </xf>
    <xf numFmtId="10" fontId="3" fillId="0" borderId="16" xfId="2" applyNumberFormat="1" applyFont="1" applyFill="1" applyBorder="1" applyAlignment="1">
      <alignment horizontal="right" vertical="center"/>
    </xf>
    <xf numFmtId="10" fontId="3" fillId="0" borderId="15" xfId="2" applyNumberFormat="1" applyFont="1" applyFill="1" applyBorder="1" applyAlignment="1">
      <alignment horizontal="right" vertical="center"/>
    </xf>
    <xf numFmtId="10" fontId="3" fillId="0" borderId="24" xfId="2" applyNumberFormat="1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13" xfId="0" applyFont="1" applyBorder="1" applyAlignment="1">
      <alignment wrapText="1"/>
    </xf>
    <xf numFmtId="0" fontId="3" fillId="2" borderId="26" xfId="0" applyFont="1" applyFill="1" applyBorder="1" applyAlignment="1">
      <alignment horizontal="center" vertical="center"/>
    </xf>
    <xf numFmtId="43" fontId="3" fillId="0" borderId="28" xfId="1" applyFont="1" applyBorder="1"/>
    <xf numFmtId="0" fontId="3" fillId="0" borderId="28" xfId="0" applyFont="1" applyBorder="1" applyAlignment="1">
      <alignment horizontal="center"/>
    </xf>
    <xf numFmtId="10" fontId="3" fillId="0" borderId="13" xfId="2" applyNumberFormat="1" applyFont="1" applyFill="1" applyBorder="1" applyAlignment="1">
      <alignment horizontal="right" vertical="center"/>
    </xf>
    <xf numFmtId="10" fontId="3" fillId="0" borderId="28" xfId="2" applyNumberFormat="1" applyFont="1" applyFill="1" applyBorder="1" applyAlignment="1">
      <alignment horizontal="right" vertical="center"/>
    </xf>
    <xf numFmtId="43" fontId="2" fillId="0" borderId="28" xfId="1" applyFont="1" applyBorder="1"/>
    <xf numFmtId="0" fontId="3" fillId="0" borderId="12" xfId="0" applyFont="1" applyBorder="1"/>
    <xf numFmtId="0" fontId="3" fillId="0" borderId="28" xfId="0" applyFont="1" applyBorder="1"/>
    <xf numFmtId="10" fontId="3" fillId="0" borderId="17" xfId="2" applyNumberFormat="1" applyFont="1" applyFill="1" applyBorder="1" applyAlignment="1">
      <alignment horizontal="right" vertical="center"/>
    </xf>
    <xf numFmtId="43" fontId="3" fillId="0" borderId="12" xfId="1" applyFont="1" applyFill="1" applyBorder="1" applyAlignment="1">
      <alignment horizontal="right" vertical="center"/>
    </xf>
    <xf numFmtId="43" fontId="5" fillId="0" borderId="13" xfId="1" applyFont="1" applyFill="1" applyBorder="1" applyAlignment="1">
      <alignment horizontal="center" vertical="center"/>
    </xf>
    <xf numFmtId="43" fontId="2" fillId="0" borderId="12" xfId="1" applyFont="1" applyFill="1" applyBorder="1" applyAlignment="1">
      <alignment horizontal="right" vertical="center"/>
    </xf>
    <xf numFmtId="43" fontId="2" fillId="0" borderId="13" xfId="1" applyFont="1" applyFill="1" applyBorder="1" applyAlignment="1">
      <alignment horizontal="center" vertical="center"/>
    </xf>
    <xf numFmtId="2" fontId="2" fillId="0" borderId="13" xfId="1" applyNumberFormat="1" applyFont="1" applyFill="1" applyBorder="1" applyAlignment="1">
      <alignment horizontal="center" vertical="center"/>
    </xf>
    <xf numFmtId="164" fontId="2" fillId="0" borderId="12" xfId="1" applyNumberFormat="1" applyFont="1" applyFill="1" applyBorder="1" applyAlignment="1">
      <alignment horizontal="right" vertical="center"/>
    </xf>
    <xf numFmtId="165" fontId="2" fillId="0" borderId="13" xfId="1" applyNumberFormat="1" applyFont="1" applyFill="1" applyBorder="1" applyAlignment="1">
      <alignment horizontal="center" vertical="center"/>
    </xf>
    <xf numFmtId="43" fontId="2" fillId="0" borderId="13" xfId="1" applyFont="1" applyFill="1" applyBorder="1" applyAlignment="1">
      <alignment horizontal="right" vertical="center"/>
    </xf>
    <xf numFmtId="165" fontId="2" fillId="0" borderId="12" xfId="1" applyNumberFormat="1" applyFont="1" applyFill="1" applyBorder="1" applyAlignment="1">
      <alignment horizontal="right" vertical="center"/>
    </xf>
    <xf numFmtId="43" fontId="5" fillId="0" borderId="12" xfId="1" applyFont="1" applyFill="1" applyBorder="1" applyAlignment="1">
      <alignment horizontal="center" vertical="center"/>
    </xf>
    <xf numFmtId="43" fontId="2" fillId="0" borderId="12" xfId="1" applyFont="1" applyFill="1" applyBorder="1" applyAlignment="1">
      <alignment horizontal="center" vertical="center"/>
    </xf>
    <xf numFmtId="43" fontId="4" fillId="0" borderId="28" xfId="1" applyFont="1" applyFill="1" applyBorder="1" applyAlignment="1">
      <alignment horizontal="right" vertical="center"/>
    </xf>
    <xf numFmtId="43" fontId="2" fillId="0" borderId="28" xfId="1" applyFont="1" applyFill="1" applyBorder="1" applyAlignment="1">
      <alignment horizontal="right" vertical="center"/>
    </xf>
    <xf numFmtId="2" fontId="2" fillId="0" borderId="12" xfId="1" applyNumberFormat="1" applyFont="1" applyFill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right" vertical="center"/>
    </xf>
    <xf numFmtId="165" fontId="2" fillId="0" borderId="12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horizontal="right" vertical="center"/>
    </xf>
    <xf numFmtId="43" fontId="2" fillId="0" borderId="28" xfId="1" applyFont="1" applyFill="1" applyBorder="1" applyAlignment="1">
      <alignment horizontal="center" vertical="center"/>
    </xf>
    <xf numFmtId="10" fontId="3" fillId="0" borderId="24" xfId="2" applyNumberFormat="1" applyFont="1" applyFill="1" applyBorder="1" applyAlignment="1">
      <alignment horizontal="right" vertical="center"/>
    </xf>
    <xf numFmtId="43" fontId="3" fillId="0" borderId="13" xfId="1" applyFont="1" applyFill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horizontal="center" vertical="center"/>
    </xf>
    <xf numFmtId="43" fontId="3" fillId="0" borderId="12" xfId="1" applyFont="1" applyFill="1" applyBorder="1" applyAlignment="1">
      <alignment horizontal="center" vertical="center"/>
    </xf>
    <xf numFmtId="164" fontId="2" fillId="0" borderId="12" xfId="1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10" fontId="3" fillId="0" borderId="12" xfId="2" applyNumberFormat="1" applyFont="1" applyBorder="1" applyAlignment="1">
      <alignment horizontal="center"/>
    </xf>
    <xf numFmtId="10" fontId="3" fillId="0" borderId="12" xfId="2" applyNumberFormat="1" applyFont="1" applyBorder="1" applyAlignment="1">
      <alignment horizontal="center" vertical="center"/>
    </xf>
    <xf numFmtId="10" fontId="3" fillId="0" borderId="13" xfId="2" applyNumberFormat="1" applyFont="1" applyBorder="1" applyAlignment="1">
      <alignment wrapText="1"/>
    </xf>
    <xf numFmtId="10" fontId="5" fillId="0" borderId="13" xfId="2" applyNumberFormat="1" applyFont="1" applyFill="1" applyBorder="1" applyAlignment="1">
      <alignment horizontal="center" vertical="center"/>
    </xf>
    <xf numFmtId="10" fontId="5" fillId="0" borderId="12" xfId="2" applyNumberFormat="1" applyFont="1" applyFill="1" applyBorder="1" applyAlignment="1">
      <alignment horizontal="right" vertical="center"/>
    </xf>
    <xf numFmtId="10" fontId="4" fillId="0" borderId="13" xfId="2" applyNumberFormat="1" applyFont="1" applyFill="1" applyBorder="1" applyAlignment="1">
      <alignment horizontal="center" vertical="center"/>
    </xf>
    <xf numFmtId="10" fontId="3" fillId="0" borderId="14" xfId="2" applyNumberFormat="1" applyFont="1" applyFill="1" applyBorder="1" applyAlignment="1">
      <alignment horizontal="center" vertical="center"/>
    </xf>
    <xf numFmtId="10" fontId="3" fillId="0" borderId="15" xfId="2" applyNumberFormat="1" applyFont="1" applyFill="1" applyBorder="1" applyAlignment="1">
      <alignment horizontal="center" vertical="center"/>
    </xf>
    <xf numFmtId="10" fontId="5" fillId="0" borderId="24" xfId="2" applyNumberFormat="1" applyFont="1" applyFill="1" applyBorder="1" applyAlignment="1">
      <alignment horizontal="center" vertical="center"/>
    </xf>
    <xf numFmtId="10" fontId="5" fillId="0" borderId="28" xfId="2" applyNumberFormat="1" applyFont="1" applyFill="1" applyBorder="1" applyAlignment="1">
      <alignment horizontal="right" vertical="center"/>
    </xf>
    <xf numFmtId="2" fontId="2" fillId="0" borderId="28" xfId="1" applyNumberFormat="1" applyFont="1" applyFill="1" applyBorder="1" applyAlignment="1">
      <alignment horizontal="center" vertical="center"/>
    </xf>
    <xf numFmtId="10" fontId="3" fillId="0" borderId="24" xfId="2" applyNumberFormat="1" applyFont="1" applyFill="1" applyBorder="1" applyAlignment="1">
      <alignment horizontal="center" vertical="center"/>
    </xf>
    <xf numFmtId="43" fontId="4" fillId="0" borderId="28" xfId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right"/>
    </xf>
    <xf numFmtId="10" fontId="5" fillId="0" borderId="12" xfId="2" applyNumberFormat="1" applyFont="1" applyFill="1" applyBorder="1" applyAlignment="1">
      <alignment horizontal="center" vertical="center"/>
    </xf>
    <xf numFmtId="10" fontId="5" fillId="0" borderId="28" xfId="2" applyNumberFormat="1" applyFont="1" applyFill="1" applyBorder="1" applyAlignment="1">
      <alignment horizontal="center" vertical="center"/>
    </xf>
    <xf numFmtId="10" fontId="2" fillId="0" borderId="12" xfId="2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 b="1"/>
              <a:t> 2. NPL (%)</a:t>
            </a:r>
            <a:r>
              <a:rPr lang="en-US" b="1" baseline="0"/>
              <a:t> </a:t>
            </a:r>
            <a:r>
              <a:rPr lang="en-US" b="1"/>
              <a:t>Trend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NPL!$C$1</c:f>
              <c:strCache>
                <c:ptCount val="1"/>
                <c:pt idx="0">
                  <c:v>Banks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NPL!$A$2:$B$21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NPL!$C$2:$C$21</c:f>
              <c:numCache>
                <c:formatCode>0%</c:formatCode>
                <c:ptCount val="20"/>
                <c:pt idx="0">
                  <c:v>0.13272773730649737</c:v>
                </c:pt>
                <c:pt idx="1">
                  <c:v>0.10819495169448572</c:v>
                </c:pt>
                <c:pt idx="2">
                  <c:v>0.1200572040231891</c:v>
                </c:pt>
                <c:pt idx="3">
                  <c:v>7.0280449103202969E-2</c:v>
                </c:pt>
                <c:pt idx="4">
                  <c:v>0.10902170512919292</c:v>
                </c:pt>
                <c:pt idx="5">
                  <c:v>9.8863446011027353E-2</c:v>
                </c:pt>
                <c:pt idx="6">
                  <c:v>0.12281953394717174</c:v>
                </c:pt>
                <c:pt idx="7">
                  <c:v>8.4466040266668055E-2</c:v>
                </c:pt>
                <c:pt idx="8">
                  <c:v>0.15184666858738913</c:v>
                </c:pt>
                <c:pt idx="9">
                  <c:v>0.14499808180781393</c:v>
                </c:pt>
                <c:pt idx="10">
                  <c:v>0.12787758477347164</c:v>
                </c:pt>
                <c:pt idx="11">
                  <c:v>0.11679999486221722</c:v>
                </c:pt>
                <c:pt idx="12">
                  <c:v>0.12051849096454471</c:v>
                </c:pt>
                <c:pt idx="13">
                  <c:v>0.11453078628485011</c:v>
                </c:pt>
                <c:pt idx="14">
                  <c:v>9.6000000000000002E-2</c:v>
                </c:pt>
                <c:pt idx="15">
                  <c:v>6.7338278849085456E-2</c:v>
                </c:pt>
                <c:pt idx="16">
                  <c:v>7.6932149139266437E-2</c:v>
                </c:pt>
                <c:pt idx="17">
                  <c:v>6.5216865723243922E-2</c:v>
                </c:pt>
                <c:pt idx="18">
                  <c:v>4.8500000000000001E-2</c:v>
                </c:pt>
                <c:pt idx="19">
                  <c:v>5.6529177311209287E-2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08-486C-8D45-C19EFEF4A4AA}"/>
            </c:ext>
          </c:extLst>
        </c:ser>
        <c:ser>
          <c:idx val="1"/>
          <c:order val="1"/>
          <c:tx>
            <c:strRef>
              <c:f>NPL!$D$1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NPL!$A$2:$B$21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NPL!$D$2:$D$21</c:f>
              <c:numCache>
                <c:formatCode>0%</c:formatCode>
                <c:ptCount val="20"/>
                <c:pt idx="0">
                  <c:v>0.20652234408236764</c:v>
                </c:pt>
                <c:pt idx="1">
                  <c:v>0.14766212390914321</c:v>
                </c:pt>
                <c:pt idx="2">
                  <c:v>0.14433582583262347</c:v>
                </c:pt>
                <c:pt idx="3">
                  <c:v>0.2679741054343201</c:v>
                </c:pt>
                <c:pt idx="4">
                  <c:v>0.40597508424810674</c:v>
                </c:pt>
                <c:pt idx="5">
                  <c:v>0.49473593861358295</c:v>
                </c:pt>
                <c:pt idx="6">
                  <c:v>0.48745121344221204</c:v>
                </c:pt>
                <c:pt idx="7">
                  <c:v>0.18294341561417821</c:v>
                </c:pt>
                <c:pt idx="8">
                  <c:v>0.25136569484152516</c:v>
                </c:pt>
                <c:pt idx="9">
                  <c:v>0.21849225322970892</c:v>
                </c:pt>
                <c:pt idx="10">
                  <c:v>0.23525872656511368</c:v>
                </c:pt>
                <c:pt idx="11">
                  <c:v>0.23722902849743274</c:v>
                </c:pt>
                <c:pt idx="12">
                  <c:v>0.22552691448842366</c:v>
                </c:pt>
                <c:pt idx="13">
                  <c:v>0.22432779504249312</c:v>
                </c:pt>
                <c:pt idx="14">
                  <c:v>0.2142</c:v>
                </c:pt>
                <c:pt idx="15">
                  <c:v>0.16045078135845353</c:v>
                </c:pt>
                <c:pt idx="16">
                  <c:v>0.16761140461569338</c:v>
                </c:pt>
                <c:pt idx="17">
                  <c:v>0.15805649877296138</c:v>
                </c:pt>
                <c:pt idx="18">
                  <c:v>0.18340000000000001</c:v>
                </c:pt>
                <c:pt idx="19">
                  <c:v>0.16531036355204376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08-486C-8D45-C19EFEF4A4AA}"/>
            </c:ext>
          </c:extLst>
        </c:ser>
        <c:ser>
          <c:idx val="2"/>
          <c:order val="2"/>
          <c:tx>
            <c:strRef>
              <c:f>NPL!$E$1</c:f>
              <c:strCache>
                <c:ptCount val="1"/>
                <c:pt idx="0">
                  <c:v>Overall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NPL!$A$2:$B$21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NPL!$E$2:$E$21</c:f>
              <c:numCache>
                <c:formatCode>0%</c:formatCode>
                <c:ptCount val="20"/>
                <c:pt idx="0">
                  <c:v>0.14630000000000001</c:v>
                </c:pt>
                <c:pt idx="1">
                  <c:v>0.1152</c:v>
                </c:pt>
                <c:pt idx="2">
                  <c:v>0.12429999999999999</c:v>
                </c:pt>
                <c:pt idx="3">
                  <c:v>0.1043</c:v>
                </c:pt>
                <c:pt idx="4">
                  <c:v>0.16020000000000001</c:v>
                </c:pt>
                <c:pt idx="5">
                  <c:v>0.1653</c:v>
                </c:pt>
                <c:pt idx="6">
                  <c:v>0.18390000000000001</c:v>
                </c:pt>
                <c:pt idx="7">
                  <c:v>0.10857677348968718</c:v>
                </c:pt>
                <c:pt idx="8">
                  <c:v>0.1772</c:v>
                </c:pt>
                <c:pt idx="9">
                  <c:v>0.1636</c:v>
                </c:pt>
                <c:pt idx="10">
                  <c:v>0.1545</c:v>
                </c:pt>
                <c:pt idx="11">
                  <c:v>0.14609832252540933</c:v>
                </c:pt>
                <c:pt idx="12">
                  <c:v>0.14580000000000001</c:v>
                </c:pt>
                <c:pt idx="13">
                  <c:v>0.14080000000000001</c:v>
                </c:pt>
                <c:pt idx="14">
                  <c:v>0.12379999999999999</c:v>
                </c:pt>
                <c:pt idx="15">
                  <c:v>8.8894325283292913E-2</c:v>
                </c:pt>
                <c:pt idx="16">
                  <c:v>9.7799999999999998E-2</c:v>
                </c:pt>
                <c:pt idx="17">
                  <c:v>8.6400000000000005E-2</c:v>
                </c:pt>
                <c:pt idx="18">
                  <c:v>7.8100000000000003E-2</c:v>
                </c:pt>
                <c:pt idx="19">
                  <c:v>7.8840607972019208E-2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08-486C-8D45-C19EFEF4A4A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97228384"/>
        <c:axId val="697222624"/>
      </c:lineChart>
      <c:catAx>
        <c:axId val="69722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97222624"/>
        <c:crosses val="autoZero"/>
        <c:auto val="1"/>
        <c:lblAlgn val="ctr"/>
        <c:lblOffset val="100"/>
        <c:noMultiLvlLbl val="0"/>
      </c:catAx>
      <c:valAx>
        <c:axId val="69722262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r>
                  <a:rPr lang="en-GB"/>
                  <a:t>Million</a:t>
                </a:r>
                <a:r>
                  <a:rPr lang="en-GB" baseline="0"/>
                  <a:t> Ngultrums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2.9333333333333333E-2"/>
              <c:y val="0.164405803441236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Cambria" panose="02040503050406030204" pitchFamily="18" charset="0"/>
                  <a:ea typeface="Cambria" panose="02040503050406030204" pitchFamily="18" charset="0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9722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Cambria" panose="02040503050406030204" pitchFamily="18" charset="0"/>
          <a:ea typeface="Cambria" panose="02040503050406030204" pitchFamily="18" charset="0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4. Core</a:t>
            </a:r>
            <a:r>
              <a:rPr lang="en-GB" b="1" baseline="0"/>
              <a:t> (%) Trend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Core!$C$1</c:f>
              <c:strCache>
                <c:ptCount val="1"/>
                <c:pt idx="0">
                  <c:v>Banks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Core!$A$2:$B$21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Core!$C$2:$C$21</c:f>
              <c:numCache>
                <c:formatCode>0.0%</c:formatCode>
                <c:ptCount val="20"/>
                <c:pt idx="0">
                  <c:v>0.12259782113302781</c:v>
                </c:pt>
                <c:pt idx="1">
                  <c:v>0.13181458179467834</c:v>
                </c:pt>
                <c:pt idx="2">
                  <c:v>0.12849247723177828</c:v>
                </c:pt>
                <c:pt idx="3">
                  <c:v>0.13200768584957898</c:v>
                </c:pt>
                <c:pt idx="4">
                  <c:v>0.12956490206504018</c:v>
                </c:pt>
                <c:pt idx="5">
                  <c:v>0.12919117454183399</c:v>
                </c:pt>
                <c:pt idx="6">
                  <c:v>0.12696025432280247</c:v>
                </c:pt>
                <c:pt idx="7">
                  <c:v>0.12457170871124112</c:v>
                </c:pt>
                <c:pt idx="8">
                  <c:v>0.10782400188735526</c:v>
                </c:pt>
                <c:pt idx="9">
                  <c:v>9.9066996092391363E-2</c:v>
                </c:pt>
                <c:pt idx="10">
                  <c:v>0.10414264046343154</c:v>
                </c:pt>
                <c:pt idx="11">
                  <c:v>0.11448391560704636</c:v>
                </c:pt>
                <c:pt idx="12">
                  <c:v>0.10910275307283535</c:v>
                </c:pt>
                <c:pt idx="13">
                  <c:v>0.10725174655183625</c:v>
                </c:pt>
                <c:pt idx="14">
                  <c:v>0.1075</c:v>
                </c:pt>
                <c:pt idx="15">
                  <c:v>0.11899344185034391</c:v>
                </c:pt>
                <c:pt idx="16">
                  <c:v>0.1210296354692133</c:v>
                </c:pt>
                <c:pt idx="17">
                  <c:v>0.11411241531536456</c:v>
                </c:pt>
                <c:pt idx="18">
                  <c:v>0.1067</c:v>
                </c:pt>
                <c:pt idx="19">
                  <c:v>0.11935786647361146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14-4FFE-B681-C5E8535D7FA1}"/>
            </c:ext>
          </c:extLst>
        </c:ser>
        <c:ser>
          <c:idx val="1"/>
          <c:order val="1"/>
          <c:tx>
            <c:strRef>
              <c:f>Core!$D$1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Core!$A$2:$B$21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Core!$D$2:$D$21</c:f>
              <c:numCache>
                <c:formatCode>0.0%</c:formatCode>
                <c:ptCount val="20"/>
                <c:pt idx="0">
                  <c:v>9.9404371957022564E-2</c:v>
                </c:pt>
                <c:pt idx="1">
                  <c:v>0.11909046881454183</c:v>
                </c:pt>
                <c:pt idx="2">
                  <c:v>0.11467285137174822</c:v>
                </c:pt>
                <c:pt idx="3">
                  <c:v>4.5527282824383113E-2</c:v>
                </c:pt>
                <c:pt idx="4">
                  <c:v>4.8378221983728091E-2</c:v>
                </c:pt>
                <c:pt idx="5">
                  <c:v>-7.7420559578402062E-2</c:v>
                </c:pt>
                <c:pt idx="6">
                  <c:v>-4.6809278029860443E-2</c:v>
                </c:pt>
                <c:pt idx="7">
                  <c:v>5.1657154382792399E-2</c:v>
                </c:pt>
                <c:pt idx="8">
                  <c:v>8.1740368427453899E-2</c:v>
                </c:pt>
                <c:pt idx="9">
                  <c:v>5.2573591242475917E-2</c:v>
                </c:pt>
                <c:pt idx="10">
                  <c:v>5.9818429951959018E-2</c:v>
                </c:pt>
                <c:pt idx="11">
                  <c:v>6.636892412239985E-2</c:v>
                </c:pt>
                <c:pt idx="12">
                  <c:v>6.6312768830557492E-2</c:v>
                </c:pt>
                <c:pt idx="13">
                  <c:v>6.3418420650899754E-2</c:v>
                </c:pt>
                <c:pt idx="14">
                  <c:v>6.4399999999999999E-2</c:v>
                </c:pt>
                <c:pt idx="15">
                  <c:v>0.11312568138519967</c:v>
                </c:pt>
                <c:pt idx="16">
                  <c:v>0.10785120344085675</c:v>
                </c:pt>
                <c:pt idx="17">
                  <c:v>0.11562170875118501</c:v>
                </c:pt>
                <c:pt idx="18">
                  <c:v>0.11130463817448268</c:v>
                </c:pt>
                <c:pt idx="19">
                  <c:v>0.11491104830749316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27-4F4D-81AA-5F962C5B56A3}"/>
            </c:ext>
          </c:extLst>
        </c:ser>
        <c:ser>
          <c:idx val="2"/>
          <c:order val="2"/>
          <c:tx>
            <c:strRef>
              <c:f>Core!$E$1</c:f>
              <c:strCache>
                <c:ptCount val="1"/>
                <c:pt idx="0">
                  <c:v>Overall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Core!$A$2:$B$21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Core!$E$2:$E$21</c:f>
              <c:numCache>
                <c:formatCode>0.0%</c:formatCode>
                <c:ptCount val="20"/>
                <c:pt idx="0">
                  <c:v>0.1183</c:v>
                </c:pt>
                <c:pt idx="1">
                  <c:v>0.1295</c:v>
                </c:pt>
                <c:pt idx="2">
                  <c:v>0.12609999999999999</c:v>
                </c:pt>
                <c:pt idx="3">
                  <c:v>0.11799999999999999</c:v>
                </c:pt>
                <c:pt idx="4">
                  <c:v>0.1167</c:v>
                </c:pt>
                <c:pt idx="5">
                  <c:v>9.8100000000000007E-2</c:v>
                </c:pt>
                <c:pt idx="6">
                  <c:v>0.1018</c:v>
                </c:pt>
                <c:pt idx="7">
                  <c:v>0.11353967722581576</c:v>
                </c:pt>
                <c:pt idx="8">
                  <c:v>0.1037</c:v>
                </c:pt>
                <c:pt idx="9">
                  <c:v>9.1999999999999998E-2</c:v>
                </c:pt>
                <c:pt idx="10">
                  <c:v>9.7699999999999995E-2</c:v>
                </c:pt>
                <c:pt idx="11">
                  <c:v>0.10750681886579153</c:v>
                </c:pt>
                <c:pt idx="12">
                  <c:v>0.10249999999999999</c:v>
                </c:pt>
                <c:pt idx="13">
                  <c:v>0.1011</c:v>
                </c:pt>
                <c:pt idx="14">
                  <c:v>0.1018</c:v>
                </c:pt>
                <c:pt idx="15">
                  <c:v>0.11816847096675098</c:v>
                </c:pt>
                <c:pt idx="16">
                  <c:v>0.1191</c:v>
                </c:pt>
                <c:pt idx="17">
                  <c:v>0.11431945948929187</c:v>
                </c:pt>
                <c:pt idx="18">
                  <c:v>0.10728047414619536</c:v>
                </c:pt>
                <c:pt idx="19">
                  <c:v>0.11877109281498416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27-4F4D-81AA-5F962C5B56A3}"/>
            </c:ext>
          </c:extLst>
        </c:ser>
        <c:ser>
          <c:idx val="3"/>
          <c:order val="3"/>
          <c:tx>
            <c:strRef>
              <c:f>Core!$F$1</c:f>
              <c:strCache>
                <c:ptCount val="1"/>
                <c:pt idx="0">
                  <c:v>Min. Requirement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Core!$A$2:$B$21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Core!$F$2:$F$21</c:f>
              <c:numCache>
                <c:formatCode>0.0%</c:formatCode>
                <c:ptCount val="20"/>
                <c:pt idx="0">
                  <c:v>7.4999999999999997E-2</c:v>
                </c:pt>
                <c:pt idx="1">
                  <c:v>7.4999999999999997E-2</c:v>
                </c:pt>
                <c:pt idx="2">
                  <c:v>7.4999999999999997E-2</c:v>
                </c:pt>
                <c:pt idx="3">
                  <c:v>7.4999999999999997E-2</c:v>
                </c:pt>
                <c:pt idx="4">
                  <c:v>7.4999999999999997E-2</c:v>
                </c:pt>
                <c:pt idx="5">
                  <c:v>7.4999999999999997E-2</c:v>
                </c:pt>
                <c:pt idx="6">
                  <c:v>7.4999999999999997E-2</c:v>
                </c:pt>
                <c:pt idx="7">
                  <c:v>7.4999999999999997E-2</c:v>
                </c:pt>
                <c:pt idx="8">
                  <c:v>7.4999999999999997E-2</c:v>
                </c:pt>
                <c:pt idx="9">
                  <c:v>7.4999999999999997E-2</c:v>
                </c:pt>
                <c:pt idx="10">
                  <c:v>7.4999999999999997E-2</c:v>
                </c:pt>
                <c:pt idx="11">
                  <c:v>7.4999999999999997E-2</c:v>
                </c:pt>
                <c:pt idx="12">
                  <c:v>7.4999999999999997E-2</c:v>
                </c:pt>
                <c:pt idx="13">
                  <c:v>7.4999999999999997E-2</c:v>
                </c:pt>
                <c:pt idx="14">
                  <c:v>7.4999999999999997E-2</c:v>
                </c:pt>
                <c:pt idx="15">
                  <c:v>7.4999999999999997E-2</c:v>
                </c:pt>
                <c:pt idx="16">
                  <c:v>7.4999999999999997E-2</c:v>
                </c:pt>
                <c:pt idx="17">
                  <c:v>7.4999999999999997E-2</c:v>
                </c:pt>
                <c:pt idx="18">
                  <c:v>7.4999999999999997E-2</c:v>
                </c:pt>
                <c:pt idx="19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27-4F4D-81AA-5F962C5B5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780816016"/>
        <c:axId val="780812416"/>
      </c:lineChart>
      <c:catAx>
        <c:axId val="78081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80812416"/>
        <c:crosses val="autoZero"/>
        <c:auto val="1"/>
        <c:lblAlgn val="ctr"/>
        <c:lblOffset val="100"/>
        <c:noMultiLvlLbl val="0"/>
      </c:catAx>
      <c:valAx>
        <c:axId val="780812416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80816016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5. Leverage</a:t>
            </a:r>
            <a:r>
              <a:rPr lang="en-GB" b="1" baseline="0"/>
              <a:t> (%) Trend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Leverage!$C$1</c:f>
              <c:strCache>
                <c:ptCount val="1"/>
                <c:pt idx="0">
                  <c:v>Banks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Leverage!$A$2:$B$21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Leverage!$C$2:$C$21</c:f>
              <c:numCache>
                <c:formatCode>0.0%</c:formatCode>
                <c:ptCount val="20"/>
                <c:pt idx="0">
                  <c:v>8.7543879860617416E-2</c:v>
                </c:pt>
                <c:pt idx="1">
                  <c:v>9.4289890891518666E-2</c:v>
                </c:pt>
                <c:pt idx="2">
                  <c:v>9.2707256932118481E-2</c:v>
                </c:pt>
                <c:pt idx="3">
                  <c:v>0.10154994452024699</c:v>
                </c:pt>
                <c:pt idx="4">
                  <c:v>0.10090529984010754</c:v>
                </c:pt>
                <c:pt idx="5">
                  <c:v>0.10032704943806164</c:v>
                </c:pt>
                <c:pt idx="6">
                  <c:v>9.5093214766775513E-2</c:v>
                </c:pt>
                <c:pt idx="7">
                  <c:v>9.4582638630427179E-2</c:v>
                </c:pt>
                <c:pt idx="8">
                  <c:v>8.355349721087961E-2</c:v>
                </c:pt>
                <c:pt idx="9">
                  <c:v>7.6097513701138028E-2</c:v>
                </c:pt>
                <c:pt idx="10">
                  <c:v>7.8522285707941231E-2</c:v>
                </c:pt>
                <c:pt idx="11">
                  <c:v>8.0772796982969089E-2</c:v>
                </c:pt>
                <c:pt idx="12">
                  <c:v>7.7793610966177193E-2</c:v>
                </c:pt>
                <c:pt idx="13">
                  <c:v>7.4206874753624377E-2</c:v>
                </c:pt>
                <c:pt idx="14">
                  <c:v>7.3800000000000004E-2</c:v>
                </c:pt>
                <c:pt idx="15">
                  <c:v>7.7742453393439173E-2</c:v>
                </c:pt>
                <c:pt idx="16">
                  <c:v>7.8673477782758378E-2</c:v>
                </c:pt>
                <c:pt idx="17">
                  <c:v>7.547285325826851E-2</c:v>
                </c:pt>
                <c:pt idx="18">
                  <c:v>6.9800000000000001E-2</c:v>
                </c:pt>
                <c:pt idx="19">
                  <c:v>7.3921570509838941E-2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08-4624-A725-89CD88C4C9C6}"/>
            </c:ext>
          </c:extLst>
        </c:ser>
        <c:ser>
          <c:idx val="1"/>
          <c:order val="1"/>
          <c:tx>
            <c:strRef>
              <c:f>Leverage!$D$1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Leverage!$A$2:$B$21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Leverage!$D$2:$D$21</c:f>
              <c:numCache>
                <c:formatCode>0.0%</c:formatCode>
                <c:ptCount val="20"/>
                <c:pt idx="0">
                  <c:v>0.10733632610885792</c:v>
                </c:pt>
                <c:pt idx="1">
                  <c:v>0.12348945787584983</c:v>
                </c:pt>
                <c:pt idx="2">
                  <c:v>0.112171682242417</c:v>
                </c:pt>
                <c:pt idx="3">
                  <c:v>4.5664097813682837E-2</c:v>
                </c:pt>
                <c:pt idx="4">
                  <c:v>5.3798580704005353E-2</c:v>
                </c:pt>
                <c:pt idx="5">
                  <c:v>-8.7181353087742219E-2</c:v>
                </c:pt>
                <c:pt idx="6">
                  <c:v>-5.1028294506640225E-2</c:v>
                </c:pt>
                <c:pt idx="7">
                  <c:v>5.1706303422208437E-2</c:v>
                </c:pt>
                <c:pt idx="8">
                  <c:v>8.963990237264309E-2</c:v>
                </c:pt>
                <c:pt idx="9">
                  <c:v>5.6163757868349637E-2</c:v>
                </c:pt>
                <c:pt idx="10">
                  <c:v>6.4091576031276548E-2</c:v>
                </c:pt>
                <c:pt idx="11">
                  <c:v>6.7815626223666339E-2</c:v>
                </c:pt>
                <c:pt idx="12">
                  <c:v>6.7936297305605589E-2</c:v>
                </c:pt>
                <c:pt idx="13">
                  <c:v>6.3155137359957481E-2</c:v>
                </c:pt>
                <c:pt idx="14">
                  <c:v>5.9200000000000003E-2</c:v>
                </c:pt>
                <c:pt idx="15">
                  <c:v>0.10095853042532385</c:v>
                </c:pt>
                <c:pt idx="16">
                  <c:v>0.10227129972045189</c:v>
                </c:pt>
                <c:pt idx="17">
                  <c:v>0.10649123518636397</c:v>
                </c:pt>
                <c:pt idx="18">
                  <c:v>0.10150000000000001</c:v>
                </c:pt>
                <c:pt idx="19">
                  <c:v>9.9709697894785843E-2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66-4200-95C0-8E0BDF4D8053}"/>
            </c:ext>
          </c:extLst>
        </c:ser>
        <c:ser>
          <c:idx val="2"/>
          <c:order val="2"/>
          <c:tx>
            <c:strRef>
              <c:f>Leverage!$E$1</c:f>
              <c:strCache>
                <c:ptCount val="1"/>
                <c:pt idx="0">
                  <c:v>Overall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Leverage!$A$2:$B$21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Leverage!$E$2:$E$21</c:f>
              <c:numCache>
                <c:formatCode>0.0%</c:formatCode>
                <c:ptCount val="20"/>
                <c:pt idx="0">
                  <c:v>9.01E-2</c:v>
                </c:pt>
                <c:pt idx="1">
                  <c:v>9.8100000000000007E-2</c:v>
                </c:pt>
                <c:pt idx="2">
                  <c:v>9.5299999999999996E-2</c:v>
                </c:pt>
                <c:pt idx="3">
                  <c:v>9.4299999999999995E-2</c:v>
                </c:pt>
                <c:pt idx="4">
                  <c:v>9.5399999999999999E-2</c:v>
                </c:pt>
                <c:pt idx="5">
                  <c:v>7.9899999999999999E-2</c:v>
                </c:pt>
                <c:pt idx="6">
                  <c:v>7.9799999999999996E-2</c:v>
                </c:pt>
                <c:pt idx="7">
                  <c:v>7.5645158378818925E-2</c:v>
                </c:pt>
                <c:pt idx="8">
                  <c:v>7.0400000000000004E-2</c:v>
                </c:pt>
                <c:pt idx="9">
                  <c:v>6.1600000000000002E-2</c:v>
                </c:pt>
                <c:pt idx="10">
                  <c:v>6.4199999999999993E-2</c:v>
                </c:pt>
                <c:pt idx="11">
                  <c:v>6.6762980134152744E-2</c:v>
                </c:pt>
                <c:pt idx="12">
                  <c:v>6.4299999999999996E-2</c:v>
                </c:pt>
                <c:pt idx="13">
                  <c:v>6.13E-2</c:v>
                </c:pt>
                <c:pt idx="14">
                  <c:v>6.0600000000000001E-2</c:v>
                </c:pt>
                <c:pt idx="15">
                  <c:v>6.7820356404804175E-2</c:v>
                </c:pt>
                <c:pt idx="16">
                  <c:v>6.83E-2</c:v>
                </c:pt>
                <c:pt idx="17">
                  <c:v>6.6043961168604656E-2</c:v>
                </c:pt>
                <c:pt idx="18">
                  <c:v>6.1463635792545775E-2</c:v>
                </c:pt>
                <c:pt idx="19">
                  <c:v>6.4487666721539813E-2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66-4200-95C0-8E0BDF4D8053}"/>
            </c:ext>
          </c:extLst>
        </c:ser>
        <c:ser>
          <c:idx val="3"/>
          <c:order val="3"/>
          <c:tx>
            <c:strRef>
              <c:f>Leverage!$F$1</c:f>
              <c:strCache>
                <c:ptCount val="1"/>
                <c:pt idx="0">
                  <c:v>Min. Requirement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Leverage!$A$2:$B$21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Leverage!$F$2:$F$21</c:f>
              <c:numCache>
                <c:formatCode>0%</c:formatCode>
                <c:ptCount val="20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66-4200-95C0-8E0BDF4D8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518967600"/>
        <c:axId val="518967960"/>
      </c:lineChart>
      <c:catAx>
        <c:axId val="51896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518967960"/>
        <c:crosses val="autoZero"/>
        <c:auto val="1"/>
        <c:lblAlgn val="ctr"/>
        <c:lblOffset val="100"/>
        <c:noMultiLvlLbl val="0"/>
      </c:catAx>
      <c:valAx>
        <c:axId val="51896796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51896760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 b="1"/>
              <a:t>SLR (%)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SLR!$C$1</c:f>
              <c:strCache>
                <c:ptCount val="1"/>
                <c:pt idx="0">
                  <c:v>SLR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SLR!$A$2:$B$23</c:f>
              <c:multiLvlStrCache>
                <c:ptCount val="22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Oct</c:v>
                  </c:pt>
                  <c:pt idx="20">
                    <c:v>Nov</c:v>
                  </c:pt>
                  <c:pt idx="21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SLR!$C$2:$C$23</c:f>
              <c:numCache>
                <c:formatCode>0.0%</c:formatCode>
                <c:ptCount val="22"/>
                <c:pt idx="0">
                  <c:v>0.29920000000000002</c:v>
                </c:pt>
                <c:pt idx="1">
                  <c:v>0.28649999999999998</c:v>
                </c:pt>
                <c:pt idx="2">
                  <c:v>0.26029999999999998</c:v>
                </c:pt>
                <c:pt idx="3">
                  <c:v>0.22239999999999999</c:v>
                </c:pt>
                <c:pt idx="4">
                  <c:v>0.20960000000000001</c:v>
                </c:pt>
                <c:pt idx="5">
                  <c:v>0.20960000000000001</c:v>
                </c:pt>
                <c:pt idx="6">
                  <c:v>0.2278</c:v>
                </c:pt>
                <c:pt idx="7">
                  <c:v>0.2332065912644555</c:v>
                </c:pt>
                <c:pt idx="8">
                  <c:v>0.2414</c:v>
                </c:pt>
                <c:pt idx="9">
                  <c:v>0.2576</c:v>
                </c:pt>
                <c:pt idx="10">
                  <c:v>0.27039999999999997</c:v>
                </c:pt>
                <c:pt idx="11">
                  <c:v>0.30674633041944371</c:v>
                </c:pt>
                <c:pt idx="12">
                  <c:v>0.29499999999999998</c:v>
                </c:pt>
                <c:pt idx="13">
                  <c:v>0.31290000000000001</c:v>
                </c:pt>
                <c:pt idx="14">
                  <c:v>0.2974</c:v>
                </c:pt>
                <c:pt idx="15">
                  <c:v>0.32640529665395596</c:v>
                </c:pt>
                <c:pt idx="16">
                  <c:v>0.32319999999999999</c:v>
                </c:pt>
                <c:pt idx="17">
                  <c:v>0.29655479210816349</c:v>
                </c:pt>
                <c:pt idx="18">
                  <c:v>0.28704395549511957</c:v>
                </c:pt>
                <c:pt idx="19">
                  <c:v>0.27984270807445133</c:v>
                </c:pt>
                <c:pt idx="20">
                  <c:v>0.26994009999799889</c:v>
                </c:pt>
                <c:pt idx="21">
                  <c:v>0.29222106316709529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45-4186-BA36-B58E0B7BF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666634376"/>
        <c:axId val="666633656"/>
      </c:lineChart>
      <c:catAx>
        <c:axId val="666634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66633656"/>
        <c:crosses val="autoZero"/>
        <c:auto val="1"/>
        <c:lblAlgn val="ctr"/>
        <c:lblOffset val="100"/>
        <c:noMultiLvlLbl val="0"/>
      </c:catAx>
      <c:valAx>
        <c:axId val="666633656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66634376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6. Profit After Tax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PAT!$B$1</c:f>
              <c:strCache>
                <c:ptCount val="1"/>
                <c:pt idx="0">
                  <c:v> Banks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PAT!$A$2:$A$6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PAT!$B$2:$B$6</c:f>
              <c:numCache>
                <c:formatCode>_(* #,##0.00_);_(* \(#,##0.00\);_(* "-"??_);_(@_)</c:formatCode>
                <c:ptCount val="5"/>
                <c:pt idx="0">
                  <c:v>2314.6480730928497</c:v>
                </c:pt>
                <c:pt idx="1">
                  <c:v>1276.5919343100031</c:v>
                </c:pt>
                <c:pt idx="2">
                  <c:v>80.105760774208733</c:v>
                </c:pt>
                <c:pt idx="3">
                  <c:v>1479.6394397927925</c:v>
                </c:pt>
                <c:pt idx="4">
                  <c:v>1976.6405553634218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B4-4221-82B1-979F75F5DAA2}"/>
            </c:ext>
          </c:extLst>
        </c:ser>
        <c:ser>
          <c:idx val="2"/>
          <c:order val="2"/>
          <c:tx>
            <c:strRef>
              <c:f>PAT!$C$1</c:f>
              <c:strCache>
                <c:ptCount val="1"/>
                <c:pt idx="0">
                  <c:v> Non-Banks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PAT!$A$2:$A$6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PAT!$C$2:$C$6</c:f>
              <c:numCache>
                <c:formatCode>_(* #,##0.00_);_(* \(#,##0.00\);_(* "-"??_);_(@_)</c:formatCode>
                <c:ptCount val="5"/>
                <c:pt idx="0">
                  <c:v>-1839.872602706452</c:v>
                </c:pt>
                <c:pt idx="1">
                  <c:v>270.57864407665147</c:v>
                </c:pt>
                <c:pt idx="2">
                  <c:v>1752.43334274875</c:v>
                </c:pt>
                <c:pt idx="3">
                  <c:v>2508.4039039986174</c:v>
                </c:pt>
                <c:pt idx="4">
                  <c:v>2114.935442833882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B4-4221-82B1-979F75F5D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51363304"/>
        <c:axId val="6513607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PAT!$A$1</c15:sqref>
                        </c15:formulaRef>
                      </c:ext>
                    </c:extLst>
                    <c:strCache>
                      <c:ptCount val="1"/>
                      <c:pt idx="0">
                        <c:v>Interval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PAT!$A$2:$A$6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PAT!$A$2:$A$6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CB4-4221-82B1-979F75F5DAA2}"/>
                  </c:ext>
                </c:extLst>
              </c15:ser>
            </c15:filteredBarSeries>
          </c:ext>
        </c:extLst>
      </c:barChart>
      <c:catAx>
        <c:axId val="651363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51360784"/>
        <c:crosses val="autoZero"/>
        <c:auto val="1"/>
        <c:lblAlgn val="ctr"/>
        <c:lblOffset val="100"/>
        <c:noMultiLvlLbl val="0"/>
      </c:catAx>
      <c:valAx>
        <c:axId val="65136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51363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1. Loan Growth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Loan!$C$1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Loan!$A$2:$B$21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Loan!$C$2:$C$21</c:f>
              <c:numCache>
                <c:formatCode>_(* #,##0.00_);_(* \(#,##0.00\);_(* "-"??_);_(@_)</c:formatCode>
                <c:ptCount val="20"/>
                <c:pt idx="0">
                  <c:v>86839.061698031001</c:v>
                </c:pt>
                <c:pt idx="1">
                  <c:v>89492.789050969994</c:v>
                </c:pt>
                <c:pt idx="2">
                  <c:v>94257.106095060008</c:v>
                </c:pt>
                <c:pt idx="3">
                  <c:v>99542.627182230004</c:v>
                </c:pt>
                <c:pt idx="4">
                  <c:v>103455.02166412592</c:v>
                </c:pt>
                <c:pt idx="5">
                  <c:v>107823.7856128269</c:v>
                </c:pt>
                <c:pt idx="6">
                  <c:v>110793.51442167688</c:v>
                </c:pt>
                <c:pt idx="7">
                  <c:v>116541.68544337233</c:v>
                </c:pt>
                <c:pt idx="8">
                  <c:v>118433.44059570009</c:v>
                </c:pt>
                <c:pt idx="9">
                  <c:v>121831.33846155625</c:v>
                </c:pt>
                <c:pt idx="10">
                  <c:v>123947.93554582476</c:v>
                </c:pt>
                <c:pt idx="11">
                  <c:v>126363.79909347199</c:v>
                </c:pt>
                <c:pt idx="12">
                  <c:v>128951.63868900102</c:v>
                </c:pt>
                <c:pt idx="13">
                  <c:v>130897.83271058087</c:v>
                </c:pt>
                <c:pt idx="14">
                  <c:v>134359.87</c:v>
                </c:pt>
                <c:pt idx="15">
                  <c:v>135415.88657319604</c:v>
                </c:pt>
                <c:pt idx="16">
                  <c:v>138284.66058426604</c:v>
                </c:pt>
                <c:pt idx="17">
                  <c:v>143532.33759576001</c:v>
                </c:pt>
                <c:pt idx="18">
                  <c:v>149966.96817882964</c:v>
                </c:pt>
                <c:pt idx="19">
                  <c:v>160873.71984383508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E5-48B6-B53C-DB54A8D12293}"/>
            </c:ext>
          </c:extLst>
        </c:ser>
        <c:ser>
          <c:idx val="1"/>
          <c:order val="1"/>
          <c:tx>
            <c:strRef>
              <c:f>Loan!$D$1</c:f>
              <c:strCache>
                <c:ptCount val="1"/>
                <c:pt idx="0">
                  <c:v>Non-Banks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Loan!$A$2:$B$21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Loan!$D$2:$D$21</c:f>
              <c:numCache>
                <c:formatCode>_(* #,##0.00_);_(* \(#,##0.00\);_(* "-"??_);_(@_)</c:formatCode>
                <c:ptCount val="20"/>
                <c:pt idx="0">
                  <c:v>19536.129575939998</c:v>
                </c:pt>
                <c:pt idx="1">
                  <c:v>19317.923549340005</c:v>
                </c:pt>
                <c:pt idx="2">
                  <c:v>19993.76295679</c:v>
                </c:pt>
                <c:pt idx="3">
                  <c:v>20696.164166240022</c:v>
                </c:pt>
                <c:pt idx="4">
                  <c:v>21541.615926300001</c:v>
                </c:pt>
                <c:pt idx="5">
                  <c:v>21766.127813530042</c:v>
                </c:pt>
                <c:pt idx="6">
                  <c:v>22289.76181258</c:v>
                </c:pt>
                <c:pt idx="7">
                  <c:v>37784.487867320022</c:v>
                </c:pt>
                <c:pt idx="8">
                  <c:v>40493.857098229957</c:v>
                </c:pt>
                <c:pt idx="9">
                  <c:v>40869.085773269973</c:v>
                </c:pt>
                <c:pt idx="10">
                  <c:v>40898.134979519964</c:v>
                </c:pt>
                <c:pt idx="11">
                  <c:v>40625.691978540039</c:v>
                </c:pt>
                <c:pt idx="12">
                  <c:v>40851.28677873571</c:v>
                </c:pt>
                <c:pt idx="13">
                  <c:v>41243.549967369996</c:v>
                </c:pt>
                <c:pt idx="14">
                  <c:v>41428.68</c:v>
                </c:pt>
                <c:pt idx="15">
                  <c:v>40793.400050935008</c:v>
                </c:pt>
                <c:pt idx="16">
                  <c:v>41288.565963622605</c:v>
                </c:pt>
                <c:pt idx="17">
                  <c:v>42375.240053028858</c:v>
                </c:pt>
                <c:pt idx="18">
                  <c:v>41992.43639642559</c:v>
                </c:pt>
                <c:pt idx="19">
                  <c:v>41509.575473710007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E5-48B6-B53C-DB54A8D12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6069424"/>
        <c:axId val="706069784"/>
      </c:barChart>
      <c:catAx>
        <c:axId val="70606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06069784"/>
        <c:crosses val="autoZero"/>
        <c:auto val="1"/>
        <c:lblAlgn val="ctr"/>
        <c:lblOffset val="100"/>
        <c:noMultiLvlLbl val="0"/>
      </c:catAx>
      <c:valAx>
        <c:axId val="706069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r>
                  <a:rPr lang="en-GB"/>
                  <a:t>Nu. in millions</a:t>
                </a:r>
              </a:p>
            </c:rich>
          </c:tx>
          <c:layout>
            <c:manualLayout>
              <c:xMode val="edge"/>
              <c:yMode val="edge"/>
              <c:x val="2.7010435850214856E-2"/>
              <c:y val="0.21860090405366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Cambria" panose="02040503050406030204" pitchFamily="18" charset="0"/>
                  <a:ea typeface="Cambria" panose="02040503050406030204" pitchFamily="18" charset="0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06069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3. CAR (%)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CAR!$C$1</c:f>
              <c:strCache>
                <c:ptCount val="1"/>
                <c:pt idx="0">
                  <c:v>Banks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CAR!$A$2:$B$21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CAR!$C$2:$C$21</c:f>
              <c:numCache>
                <c:formatCode>0.0%</c:formatCode>
                <c:ptCount val="20"/>
                <c:pt idx="0">
                  <c:v>0.15087799723742329</c:v>
                </c:pt>
                <c:pt idx="1">
                  <c:v>0.16402941771273147</c:v>
                </c:pt>
                <c:pt idx="2">
                  <c:v>0.16414625464167126</c:v>
                </c:pt>
                <c:pt idx="3">
                  <c:v>0.16709892088267411</c:v>
                </c:pt>
                <c:pt idx="4">
                  <c:v>0.15471251513823728</c:v>
                </c:pt>
                <c:pt idx="5">
                  <c:v>0.15766660943617539</c:v>
                </c:pt>
                <c:pt idx="6">
                  <c:v>0.15290072119501286</c:v>
                </c:pt>
                <c:pt idx="7">
                  <c:v>0.15076719892568388</c:v>
                </c:pt>
                <c:pt idx="8">
                  <c:v>0.13467175795442593</c:v>
                </c:pt>
                <c:pt idx="9">
                  <c:v>0.12102493565928372</c:v>
                </c:pt>
                <c:pt idx="10">
                  <c:v>0.12716664068801739</c:v>
                </c:pt>
                <c:pt idx="11">
                  <c:v>0.14249891869750533</c:v>
                </c:pt>
                <c:pt idx="12">
                  <c:v>0.13624247818876942</c:v>
                </c:pt>
                <c:pt idx="13">
                  <c:v>0.13871926607116014</c:v>
                </c:pt>
                <c:pt idx="14">
                  <c:v>0.13869999999999999</c:v>
                </c:pt>
                <c:pt idx="15">
                  <c:v>0.1489488951565284</c:v>
                </c:pt>
                <c:pt idx="16">
                  <c:v>0.15101829331687647</c:v>
                </c:pt>
                <c:pt idx="17">
                  <c:v>0.14368226357293112</c:v>
                </c:pt>
                <c:pt idx="18">
                  <c:v>0.1409</c:v>
                </c:pt>
                <c:pt idx="19">
                  <c:v>0.15702305200561245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2D-48F9-A6B7-22F80C373F0E}"/>
            </c:ext>
          </c:extLst>
        </c:ser>
        <c:ser>
          <c:idx val="1"/>
          <c:order val="1"/>
          <c:tx>
            <c:strRef>
              <c:f>CAR!$D$1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CAR!$A$2:$B$21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CAR!$D$2:$D$21</c:f>
              <c:numCache>
                <c:formatCode>0.0%</c:formatCode>
                <c:ptCount val="20"/>
                <c:pt idx="0">
                  <c:v>0.12076258340283977</c:v>
                </c:pt>
                <c:pt idx="1">
                  <c:v>0.15093440415767859</c:v>
                </c:pt>
                <c:pt idx="2">
                  <c:v>0.15506334004181144</c:v>
                </c:pt>
                <c:pt idx="3">
                  <c:v>6.8944695660106747E-2</c:v>
                </c:pt>
                <c:pt idx="4">
                  <c:v>6.6581502378108587E-2</c:v>
                </c:pt>
                <c:pt idx="5">
                  <c:v>-5.1493779704521438E-2</c:v>
                </c:pt>
                <c:pt idx="6">
                  <c:v>-2.0983549673051351E-2</c:v>
                </c:pt>
                <c:pt idx="7">
                  <c:v>9.4120666280933532E-2</c:v>
                </c:pt>
                <c:pt idx="8">
                  <c:v>0.10335162657818975</c:v>
                </c:pt>
                <c:pt idx="9">
                  <c:v>9.0850243331513564E-2</c:v>
                </c:pt>
                <c:pt idx="10">
                  <c:v>0.10691089421919261</c:v>
                </c:pt>
                <c:pt idx="11">
                  <c:v>0.11262581455771514</c:v>
                </c:pt>
                <c:pt idx="12">
                  <c:v>0.11584297275214786</c:v>
                </c:pt>
                <c:pt idx="13">
                  <c:v>0.10850914312563212</c:v>
                </c:pt>
                <c:pt idx="14">
                  <c:v>0.1149</c:v>
                </c:pt>
                <c:pt idx="15">
                  <c:v>0.19050505093288952</c:v>
                </c:pt>
                <c:pt idx="16">
                  <c:v>0.18176325177692132</c:v>
                </c:pt>
                <c:pt idx="17">
                  <c:v>0.18992484069401108</c:v>
                </c:pt>
                <c:pt idx="18">
                  <c:v>0.18509999999999999</c:v>
                </c:pt>
                <c:pt idx="19">
                  <c:v>0.21483186211571209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2D-48F9-A6B7-22F80C373F0E}"/>
            </c:ext>
          </c:extLst>
        </c:ser>
        <c:ser>
          <c:idx val="2"/>
          <c:order val="2"/>
          <c:tx>
            <c:strRef>
              <c:f>CAR!$E$1</c:f>
              <c:strCache>
                <c:ptCount val="1"/>
                <c:pt idx="0">
                  <c:v>Overall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CAR!$A$2:$B$21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CAR!$E$2:$E$21</c:f>
              <c:numCache>
                <c:formatCode>0.0%</c:formatCode>
                <c:ptCount val="20"/>
                <c:pt idx="0">
                  <c:v>0.1454</c:v>
                </c:pt>
                <c:pt idx="1">
                  <c:v>0.16170000000000001</c:v>
                </c:pt>
                <c:pt idx="2">
                  <c:v>0.16259999999999999</c:v>
                </c:pt>
                <c:pt idx="3">
                  <c:v>0.1512</c:v>
                </c:pt>
                <c:pt idx="4">
                  <c:v>0.14069999999999999</c:v>
                </c:pt>
                <c:pt idx="5">
                  <c:v>0.12620000000000001</c:v>
                </c:pt>
                <c:pt idx="6">
                  <c:v>0.12770000000000001</c:v>
                </c:pt>
                <c:pt idx="7">
                  <c:v>0.14219653237724642</c:v>
                </c:pt>
                <c:pt idx="8">
                  <c:v>0.12970000000000001</c:v>
                </c:pt>
                <c:pt idx="9">
                  <c:v>0.11650000000000001</c:v>
                </c:pt>
                <c:pt idx="10">
                  <c:v>0.1242</c:v>
                </c:pt>
                <c:pt idx="11">
                  <c:v>0.1381670559845834</c:v>
                </c:pt>
                <c:pt idx="12">
                  <c:v>0.1331</c:v>
                </c:pt>
                <c:pt idx="13">
                  <c:v>0.13450000000000001</c:v>
                </c:pt>
                <c:pt idx="14">
                  <c:v>0.13550000000000001</c:v>
                </c:pt>
                <c:pt idx="15">
                  <c:v>0.15479143401836443</c:v>
                </c:pt>
                <c:pt idx="16">
                  <c:v>0.1555</c:v>
                </c:pt>
                <c:pt idx="17">
                  <c:v>0.15</c:v>
                </c:pt>
                <c:pt idx="18">
                  <c:v>0.1467</c:v>
                </c:pt>
                <c:pt idx="19">
                  <c:v>0.16465113252116992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2D-48F9-A6B7-22F80C373F0E}"/>
            </c:ext>
          </c:extLst>
        </c:ser>
        <c:ser>
          <c:idx val="3"/>
          <c:order val="3"/>
          <c:tx>
            <c:strRef>
              <c:f>CAR!$F$1</c:f>
              <c:strCache>
                <c:ptCount val="1"/>
                <c:pt idx="0">
                  <c:v>Min. requirement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CAR!$A$2:$B$21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CAR!$F$2:$F$21</c:f>
              <c:numCache>
                <c:formatCode>0.0%</c:formatCode>
                <c:ptCount val="20"/>
                <c:pt idx="0">
                  <c:v>0.125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0.125</c:v>
                </c:pt>
                <c:pt idx="6">
                  <c:v>0.125</c:v>
                </c:pt>
                <c:pt idx="7">
                  <c:v>0.125</c:v>
                </c:pt>
                <c:pt idx="8">
                  <c:v>0.125</c:v>
                </c:pt>
                <c:pt idx="9">
                  <c:v>0.125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2D-48F9-A6B7-22F80C373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733742024"/>
        <c:axId val="733748864"/>
      </c:lineChart>
      <c:catAx>
        <c:axId val="733742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33748864"/>
        <c:crosses val="autoZero"/>
        <c:auto val="1"/>
        <c:lblAlgn val="ctr"/>
        <c:lblOffset val="100"/>
        <c:noMultiLvlLbl val="0"/>
      </c:catAx>
      <c:valAx>
        <c:axId val="73374886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3374202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4. Core</a:t>
            </a:r>
            <a:r>
              <a:rPr lang="en-GB" b="1" baseline="0"/>
              <a:t> (%) Trend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Core!$C$1</c:f>
              <c:strCache>
                <c:ptCount val="1"/>
                <c:pt idx="0">
                  <c:v>Banks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Core!$A$2:$B$21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Core!$C$2:$C$21</c:f>
              <c:numCache>
                <c:formatCode>0.0%</c:formatCode>
                <c:ptCount val="20"/>
                <c:pt idx="0">
                  <c:v>0.12259782113302781</c:v>
                </c:pt>
                <c:pt idx="1">
                  <c:v>0.13181458179467834</c:v>
                </c:pt>
                <c:pt idx="2">
                  <c:v>0.12849247723177828</c:v>
                </c:pt>
                <c:pt idx="3">
                  <c:v>0.13200768584957898</c:v>
                </c:pt>
                <c:pt idx="4">
                  <c:v>0.12956490206504018</c:v>
                </c:pt>
                <c:pt idx="5">
                  <c:v>0.12919117454183399</c:v>
                </c:pt>
                <c:pt idx="6">
                  <c:v>0.12696025432280247</c:v>
                </c:pt>
                <c:pt idx="7">
                  <c:v>0.12457170871124112</c:v>
                </c:pt>
                <c:pt idx="8">
                  <c:v>0.10782400188735526</c:v>
                </c:pt>
                <c:pt idx="9">
                  <c:v>9.9066996092391363E-2</c:v>
                </c:pt>
                <c:pt idx="10">
                  <c:v>0.10414264046343154</c:v>
                </c:pt>
                <c:pt idx="11">
                  <c:v>0.11448391560704636</c:v>
                </c:pt>
                <c:pt idx="12">
                  <c:v>0.10910275307283535</c:v>
                </c:pt>
                <c:pt idx="13">
                  <c:v>0.10725174655183625</c:v>
                </c:pt>
                <c:pt idx="14">
                  <c:v>0.1075</c:v>
                </c:pt>
                <c:pt idx="15">
                  <c:v>0.11899344185034391</c:v>
                </c:pt>
                <c:pt idx="16">
                  <c:v>0.1210296354692133</c:v>
                </c:pt>
                <c:pt idx="17">
                  <c:v>0.11411241531536456</c:v>
                </c:pt>
                <c:pt idx="18">
                  <c:v>0.1067</c:v>
                </c:pt>
                <c:pt idx="19">
                  <c:v>0.11935786647361146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EF-4AD0-9B14-879F1606A6D7}"/>
            </c:ext>
          </c:extLst>
        </c:ser>
        <c:ser>
          <c:idx val="1"/>
          <c:order val="1"/>
          <c:tx>
            <c:strRef>
              <c:f>Core!$D$1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Core!$A$2:$B$21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Core!$D$2:$D$21</c:f>
              <c:numCache>
                <c:formatCode>0.0%</c:formatCode>
                <c:ptCount val="20"/>
                <c:pt idx="0">
                  <c:v>9.9404371957022564E-2</c:v>
                </c:pt>
                <c:pt idx="1">
                  <c:v>0.11909046881454183</c:v>
                </c:pt>
                <c:pt idx="2">
                  <c:v>0.11467285137174822</c:v>
                </c:pt>
                <c:pt idx="3">
                  <c:v>4.5527282824383113E-2</c:v>
                </c:pt>
                <c:pt idx="4">
                  <c:v>4.8378221983728091E-2</c:v>
                </c:pt>
                <c:pt idx="5">
                  <c:v>-7.7420559578402062E-2</c:v>
                </c:pt>
                <c:pt idx="6">
                  <c:v>-4.6809278029860443E-2</c:v>
                </c:pt>
                <c:pt idx="7">
                  <c:v>5.1657154382792399E-2</c:v>
                </c:pt>
                <c:pt idx="8">
                  <c:v>8.1740368427453899E-2</c:v>
                </c:pt>
                <c:pt idx="9">
                  <c:v>5.2573591242475917E-2</c:v>
                </c:pt>
                <c:pt idx="10">
                  <c:v>5.9818429951959018E-2</c:v>
                </c:pt>
                <c:pt idx="11">
                  <c:v>6.636892412239985E-2</c:v>
                </c:pt>
                <c:pt idx="12">
                  <c:v>6.6312768830557492E-2</c:v>
                </c:pt>
                <c:pt idx="13">
                  <c:v>6.3418420650899754E-2</c:v>
                </c:pt>
                <c:pt idx="14">
                  <c:v>6.4399999999999999E-2</c:v>
                </c:pt>
                <c:pt idx="15">
                  <c:v>0.11312568138519967</c:v>
                </c:pt>
                <c:pt idx="16">
                  <c:v>0.10785120344085675</c:v>
                </c:pt>
                <c:pt idx="17">
                  <c:v>0.11562170875118501</c:v>
                </c:pt>
                <c:pt idx="18">
                  <c:v>0.11130463817448268</c:v>
                </c:pt>
                <c:pt idx="19">
                  <c:v>0.11491104830749316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EF-4AD0-9B14-879F1606A6D7}"/>
            </c:ext>
          </c:extLst>
        </c:ser>
        <c:ser>
          <c:idx val="2"/>
          <c:order val="2"/>
          <c:tx>
            <c:strRef>
              <c:f>Core!$E$1</c:f>
              <c:strCache>
                <c:ptCount val="1"/>
                <c:pt idx="0">
                  <c:v>Overall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Core!$A$2:$B$21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Core!$E$2:$E$21</c:f>
              <c:numCache>
                <c:formatCode>0.0%</c:formatCode>
                <c:ptCount val="20"/>
                <c:pt idx="0">
                  <c:v>0.1183</c:v>
                </c:pt>
                <c:pt idx="1">
                  <c:v>0.1295</c:v>
                </c:pt>
                <c:pt idx="2">
                  <c:v>0.12609999999999999</c:v>
                </c:pt>
                <c:pt idx="3">
                  <c:v>0.11799999999999999</c:v>
                </c:pt>
                <c:pt idx="4">
                  <c:v>0.1167</c:v>
                </c:pt>
                <c:pt idx="5">
                  <c:v>9.8100000000000007E-2</c:v>
                </c:pt>
                <c:pt idx="6">
                  <c:v>0.1018</c:v>
                </c:pt>
                <c:pt idx="7">
                  <c:v>0.11353967722581576</c:v>
                </c:pt>
                <c:pt idx="8">
                  <c:v>0.1037</c:v>
                </c:pt>
                <c:pt idx="9">
                  <c:v>9.1999999999999998E-2</c:v>
                </c:pt>
                <c:pt idx="10">
                  <c:v>9.7699999999999995E-2</c:v>
                </c:pt>
                <c:pt idx="11">
                  <c:v>0.10750681886579153</c:v>
                </c:pt>
                <c:pt idx="12">
                  <c:v>0.10249999999999999</c:v>
                </c:pt>
                <c:pt idx="13">
                  <c:v>0.1011</c:v>
                </c:pt>
                <c:pt idx="14">
                  <c:v>0.1018</c:v>
                </c:pt>
                <c:pt idx="15">
                  <c:v>0.11816847096675098</c:v>
                </c:pt>
                <c:pt idx="16">
                  <c:v>0.1191</c:v>
                </c:pt>
                <c:pt idx="17">
                  <c:v>0.11431945948929187</c:v>
                </c:pt>
                <c:pt idx="18">
                  <c:v>0.10728047414619536</c:v>
                </c:pt>
                <c:pt idx="19">
                  <c:v>0.11877109281498416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EF-4AD0-9B14-879F1606A6D7}"/>
            </c:ext>
          </c:extLst>
        </c:ser>
        <c:ser>
          <c:idx val="3"/>
          <c:order val="3"/>
          <c:tx>
            <c:strRef>
              <c:f>Core!$F$1</c:f>
              <c:strCache>
                <c:ptCount val="1"/>
                <c:pt idx="0">
                  <c:v>Min. Requirement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Core!$A$2:$B$21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Core!$F$2:$F$21</c:f>
              <c:numCache>
                <c:formatCode>0.0%</c:formatCode>
                <c:ptCount val="20"/>
                <c:pt idx="0">
                  <c:v>7.4999999999999997E-2</c:v>
                </c:pt>
                <c:pt idx="1">
                  <c:v>7.4999999999999997E-2</c:v>
                </c:pt>
                <c:pt idx="2">
                  <c:v>7.4999999999999997E-2</c:v>
                </c:pt>
                <c:pt idx="3">
                  <c:v>7.4999999999999997E-2</c:v>
                </c:pt>
                <c:pt idx="4">
                  <c:v>7.4999999999999997E-2</c:v>
                </c:pt>
                <c:pt idx="5">
                  <c:v>7.4999999999999997E-2</c:v>
                </c:pt>
                <c:pt idx="6">
                  <c:v>7.4999999999999997E-2</c:v>
                </c:pt>
                <c:pt idx="7">
                  <c:v>7.4999999999999997E-2</c:v>
                </c:pt>
                <c:pt idx="8">
                  <c:v>7.4999999999999997E-2</c:v>
                </c:pt>
                <c:pt idx="9">
                  <c:v>7.4999999999999997E-2</c:v>
                </c:pt>
                <c:pt idx="10">
                  <c:v>7.4999999999999997E-2</c:v>
                </c:pt>
                <c:pt idx="11">
                  <c:v>7.4999999999999997E-2</c:v>
                </c:pt>
                <c:pt idx="12">
                  <c:v>7.4999999999999997E-2</c:v>
                </c:pt>
                <c:pt idx="13">
                  <c:v>7.4999999999999997E-2</c:v>
                </c:pt>
                <c:pt idx="14">
                  <c:v>7.4999999999999997E-2</c:v>
                </c:pt>
                <c:pt idx="15">
                  <c:v>7.4999999999999997E-2</c:v>
                </c:pt>
                <c:pt idx="16">
                  <c:v>7.4999999999999997E-2</c:v>
                </c:pt>
                <c:pt idx="17">
                  <c:v>7.4999999999999997E-2</c:v>
                </c:pt>
                <c:pt idx="18">
                  <c:v>7.4999999999999997E-2</c:v>
                </c:pt>
                <c:pt idx="19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EF-4AD0-9B14-879F1606A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780816016"/>
        <c:axId val="780812416"/>
      </c:lineChart>
      <c:catAx>
        <c:axId val="78081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80812416"/>
        <c:crosses val="autoZero"/>
        <c:auto val="1"/>
        <c:lblAlgn val="ctr"/>
        <c:lblOffset val="100"/>
        <c:noMultiLvlLbl val="0"/>
      </c:catAx>
      <c:valAx>
        <c:axId val="780812416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80816016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5. Leverage</a:t>
            </a:r>
            <a:r>
              <a:rPr lang="en-GB" b="1" baseline="0"/>
              <a:t> (%) Trend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Leverage!$C$1</c:f>
              <c:strCache>
                <c:ptCount val="1"/>
                <c:pt idx="0">
                  <c:v>Banks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Leverage!$A$2:$B$21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Leverage!$C$2:$C$21</c:f>
              <c:numCache>
                <c:formatCode>0.0%</c:formatCode>
                <c:ptCount val="20"/>
                <c:pt idx="0">
                  <c:v>8.7543879860617416E-2</c:v>
                </c:pt>
                <c:pt idx="1">
                  <c:v>9.4289890891518666E-2</c:v>
                </c:pt>
                <c:pt idx="2">
                  <c:v>9.2707256932118481E-2</c:v>
                </c:pt>
                <c:pt idx="3">
                  <c:v>0.10154994452024699</c:v>
                </c:pt>
                <c:pt idx="4">
                  <c:v>0.10090529984010754</c:v>
                </c:pt>
                <c:pt idx="5">
                  <c:v>0.10032704943806164</c:v>
                </c:pt>
                <c:pt idx="6">
                  <c:v>9.5093214766775513E-2</c:v>
                </c:pt>
                <c:pt idx="7">
                  <c:v>9.4582638630427179E-2</c:v>
                </c:pt>
                <c:pt idx="8">
                  <c:v>8.355349721087961E-2</c:v>
                </c:pt>
                <c:pt idx="9">
                  <c:v>7.6097513701138028E-2</c:v>
                </c:pt>
                <c:pt idx="10">
                  <c:v>7.8522285707941231E-2</c:v>
                </c:pt>
                <c:pt idx="11">
                  <c:v>8.0772796982969089E-2</c:v>
                </c:pt>
                <c:pt idx="12">
                  <c:v>7.7793610966177193E-2</c:v>
                </c:pt>
                <c:pt idx="13">
                  <c:v>7.4206874753624377E-2</c:v>
                </c:pt>
                <c:pt idx="14">
                  <c:v>7.3800000000000004E-2</c:v>
                </c:pt>
                <c:pt idx="15">
                  <c:v>7.7742453393439173E-2</c:v>
                </c:pt>
                <c:pt idx="16">
                  <c:v>7.8673477782758378E-2</c:v>
                </c:pt>
                <c:pt idx="17">
                  <c:v>7.547285325826851E-2</c:v>
                </c:pt>
                <c:pt idx="18">
                  <c:v>6.9800000000000001E-2</c:v>
                </c:pt>
                <c:pt idx="19">
                  <c:v>7.3921570509838941E-2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6B-4876-83A9-7BB9ABA6DDB2}"/>
            </c:ext>
          </c:extLst>
        </c:ser>
        <c:ser>
          <c:idx val="1"/>
          <c:order val="1"/>
          <c:tx>
            <c:strRef>
              <c:f>Leverage!$D$1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Leverage!$A$2:$B$21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Leverage!$D$2:$D$21</c:f>
              <c:numCache>
                <c:formatCode>0.0%</c:formatCode>
                <c:ptCount val="20"/>
                <c:pt idx="0">
                  <c:v>0.10733632610885792</c:v>
                </c:pt>
                <c:pt idx="1">
                  <c:v>0.12348945787584983</c:v>
                </c:pt>
                <c:pt idx="2">
                  <c:v>0.112171682242417</c:v>
                </c:pt>
                <c:pt idx="3">
                  <c:v>4.5664097813682837E-2</c:v>
                </c:pt>
                <c:pt idx="4">
                  <c:v>5.3798580704005353E-2</c:v>
                </c:pt>
                <c:pt idx="5">
                  <c:v>-8.7181353087742219E-2</c:v>
                </c:pt>
                <c:pt idx="6">
                  <c:v>-5.1028294506640225E-2</c:v>
                </c:pt>
                <c:pt idx="7">
                  <c:v>5.1706303422208437E-2</c:v>
                </c:pt>
                <c:pt idx="8">
                  <c:v>8.963990237264309E-2</c:v>
                </c:pt>
                <c:pt idx="9">
                  <c:v>5.6163757868349637E-2</c:v>
                </c:pt>
                <c:pt idx="10">
                  <c:v>6.4091576031276548E-2</c:v>
                </c:pt>
                <c:pt idx="11">
                  <c:v>6.7815626223666339E-2</c:v>
                </c:pt>
                <c:pt idx="12">
                  <c:v>6.7936297305605589E-2</c:v>
                </c:pt>
                <c:pt idx="13">
                  <c:v>6.3155137359957481E-2</c:v>
                </c:pt>
                <c:pt idx="14">
                  <c:v>5.9200000000000003E-2</c:v>
                </c:pt>
                <c:pt idx="15">
                  <c:v>0.10095853042532385</c:v>
                </c:pt>
                <c:pt idx="16">
                  <c:v>0.10227129972045189</c:v>
                </c:pt>
                <c:pt idx="17">
                  <c:v>0.10649123518636397</c:v>
                </c:pt>
                <c:pt idx="18">
                  <c:v>0.10150000000000001</c:v>
                </c:pt>
                <c:pt idx="19">
                  <c:v>9.9709697894785843E-2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6B-4876-83A9-7BB9ABA6DDB2}"/>
            </c:ext>
          </c:extLst>
        </c:ser>
        <c:ser>
          <c:idx val="2"/>
          <c:order val="2"/>
          <c:tx>
            <c:strRef>
              <c:f>Leverage!$E$1</c:f>
              <c:strCache>
                <c:ptCount val="1"/>
                <c:pt idx="0">
                  <c:v>Overall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Leverage!$A$2:$B$21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Leverage!$E$2:$E$21</c:f>
              <c:numCache>
                <c:formatCode>0.0%</c:formatCode>
                <c:ptCount val="20"/>
                <c:pt idx="0">
                  <c:v>9.01E-2</c:v>
                </c:pt>
                <c:pt idx="1">
                  <c:v>9.8100000000000007E-2</c:v>
                </c:pt>
                <c:pt idx="2">
                  <c:v>9.5299999999999996E-2</c:v>
                </c:pt>
                <c:pt idx="3">
                  <c:v>9.4299999999999995E-2</c:v>
                </c:pt>
                <c:pt idx="4">
                  <c:v>9.5399999999999999E-2</c:v>
                </c:pt>
                <c:pt idx="5">
                  <c:v>7.9899999999999999E-2</c:v>
                </c:pt>
                <c:pt idx="6">
                  <c:v>7.9799999999999996E-2</c:v>
                </c:pt>
                <c:pt idx="7">
                  <c:v>7.5645158378818925E-2</c:v>
                </c:pt>
                <c:pt idx="8">
                  <c:v>7.0400000000000004E-2</c:v>
                </c:pt>
                <c:pt idx="9">
                  <c:v>6.1600000000000002E-2</c:v>
                </c:pt>
                <c:pt idx="10">
                  <c:v>6.4199999999999993E-2</c:v>
                </c:pt>
                <c:pt idx="11">
                  <c:v>6.6762980134152744E-2</c:v>
                </c:pt>
                <c:pt idx="12">
                  <c:v>6.4299999999999996E-2</c:v>
                </c:pt>
                <c:pt idx="13">
                  <c:v>6.13E-2</c:v>
                </c:pt>
                <c:pt idx="14">
                  <c:v>6.0600000000000001E-2</c:v>
                </c:pt>
                <c:pt idx="15">
                  <c:v>6.7820356404804175E-2</c:v>
                </c:pt>
                <c:pt idx="16">
                  <c:v>6.83E-2</c:v>
                </c:pt>
                <c:pt idx="17">
                  <c:v>6.6043961168604656E-2</c:v>
                </c:pt>
                <c:pt idx="18">
                  <c:v>6.1463635792545775E-2</c:v>
                </c:pt>
                <c:pt idx="19">
                  <c:v>6.4487666721539813E-2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6B-4876-83A9-7BB9ABA6DDB2}"/>
            </c:ext>
          </c:extLst>
        </c:ser>
        <c:ser>
          <c:idx val="3"/>
          <c:order val="3"/>
          <c:tx>
            <c:strRef>
              <c:f>Leverage!$F$1</c:f>
              <c:strCache>
                <c:ptCount val="1"/>
                <c:pt idx="0">
                  <c:v>Min. Requirement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Leverage!$A$2:$B$21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Leverage!$F$2:$F$21</c:f>
              <c:numCache>
                <c:formatCode>0%</c:formatCode>
                <c:ptCount val="20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6B-4876-83A9-7BB9ABA6D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518967600"/>
        <c:axId val="518967960"/>
      </c:lineChart>
      <c:catAx>
        <c:axId val="51896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518967960"/>
        <c:crosses val="autoZero"/>
        <c:auto val="1"/>
        <c:lblAlgn val="ctr"/>
        <c:lblOffset val="100"/>
        <c:noMultiLvlLbl val="0"/>
      </c:catAx>
      <c:valAx>
        <c:axId val="51896796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51896760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6. Profit After Tax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PAT!$B$1</c:f>
              <c:strCache>
                <c:ptCount val="1"/>
                <c:pt idx="0">
                  <c:v> Banks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PAT!$A$2:$A$6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PAT!$B$2:$B$6</c:f>
              <c:numCache>
                <c:formatCode>_(* #,##0.00_);_(* \(#,##0.00\);_(* "-"??_);_(@_)</c:formatCode>
                <c:ptCount val="5"/>
                <c:pt idx="0">
                  <c:v>2314.6480730928497</c:v>
                </c:pt>
                <c:pt idx="1">
                  <c:v>1276.5919343100031</c:v>
                </c:pt>
                <c:pt idx="2">
                  <c:v>80.105760774208733</c:v>
                </c:pt>
                <c:pt idx="3">
                  <c:v>1479.6394397927925</c:v>
                </c:pt>
                <c:pt idx="4">
                  <c:v>1976.6405553634218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58-4693-B34E-D21F7D1F1A34}"/>
            </c:ext>
          </c:extLst>
        </c:ser>
        <c:ser>
          <c:idx val="2"/>
          <c:order val="2"/>
          <c:tx>
            <c:strRef>
              <c:f>PAT!$C$1</c:f>
              <c:strCache>
                <c:ptCount val="1"/>
                <c:pt idx="0">
                  <c:v> Non-Banks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PAT!$A$2:$A$6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PAT!$C$2:$C$6</c:f>
              <c:numCache>
                <c:formatCode>_(* #,##0.00_);_(* \(#,##0.00\);_(* "-"??_);_(@_)</c:formatCode>
                <c:ptCount val="5"/>
                <c:pt idx="0">
                  <c:v>-1839.872602706452</c:v>
                </c:pt>
                <c:pt idx="1">
                  <c:v>270.57864407665147</c:v>
                </c:pt>
                <c:pt idx="2">
                  <c:v>1752.43334274875</c:v>
                </c:pt>
                <c:pt idx="3">
                  <c:v>2508.4039039986174</c:v>
                </c:pt>
                <c:pt idx="4">
                  <c:v>2114.935442833882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58-4693-B34E-D21F7D1F1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51363304"/>
        <c:axId val="6513607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PAT!$A$1</c15:sqref>
                        </c15:formulaRef>
                      </c:ext>
                    </c:extLst>
                    <c:strCache>
                      <c:ptCount val="1"/>
                      <c:pt idx="0">
                        <c:v>Interval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PAT!$A$2:$A$6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PAT!$A$2:$A$6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9A58-4693-B34E-D21F7D1F1A34}"/>
                  </c:ext>
                </c:extLst>
              </c15:ser>
            </c15:filteredBarSeries>
          </c:ext>
        </c:extLst>
      </c:barChart>
      <c:catAx>
        <c:axId val="651363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51360784"/>
        <c:crosses val="autoZero"/>
        <c:auto val="1"/>
        <c:lblAlgn val="ctr"/>
        <c:lblOffset val="100"/>
        <c:noMultiLvlLbl val="0"/>
      </c:catAx>
      <c:valAx>
        <c:axId val="65136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51363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Loan Growth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Loan!$C$1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Loan!$A$2:$B$21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Loan!$C$2:$C$21</c:f>
              <c:numCache>
                <c:formatCode>_(* #,##0.00_);_(* \(#,##0.00\);_(* "-"??_);_(@_)</c:formatCode>
                <c:ptCount val="20"/>
                <c:pt idx="0">
                  <c:v>86839.061698031001</c:v>
                </c:pt>
                <c:pt idx="1">
                  <c:v>89492.789050969994</c:v>
                </c:pt>
                <c:pt idx="2">
                  <c:v>94257.106095060008</c:v>
                </c:pt>
                <c:pt idx="3">
                  <c:v>99542.627182230004</c:v>
                </c:pt>
                <c:pt idx="4">
                  <c:v>103455.02166412592</c:v>
                </c:pt>
                <c:pt idx="5">
                  <c:v>107823.7856128269</c:v>
                </c:pt>
                <c:pt idx="6">
                  <c:v>110793.51442167688</c:v>
                </c:pt>
                <c:pt idx="7">
                  <c:v>116541.68544337233</c:v>
                </c:pt>
                <c:pt idx="8">
                  <c:v>118433.44059570009</c:v>
                </c:pt>
                <c:pt idx="9">
                  <c:v>121831.33846155625</c:v>
                </c:pt>
                <c:pt idx="10">
                  <c:v>123947.93554582476</c:v>
                </c:pt>
                <c:pt idx="11">
                  <c:v>126363.79909347199</c:v>
                </c:pt>
                <c:pt idx="12">
                  <c:v>128951.63868900102</c:v>
                </c:pt>
                <c:pt idx="13">
                  <c:v>130897.83271058087</c:v>
                </c:pt>
                <c:pt idx="14">
                  <c:v>134359.87</c:v>
                </c:pt>
                <c:pt idx="15">
                  <c:v>135415.88657319604</c:v>
                </c:pt>
                <c:pt idx="16">
                  <c:v>138284.66058426604</c:v>
                </c:pt>
                <c:pt idx="17">
                  <c:v>143532.33759576001</c:v>
                </c:pt>
                <c:pt idx="18">
                  <c:v>149966.96817882964</c:v>
                </c:pt>
                <c:pt idx="19">
                  <c:v>160873.71984383508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4-4C42-A884-9C22C332E05A}"/>
            </c:ext>
          </c:extLst>
        </c:ser>
        <c:ser>
          <c:idx val="1"/>
          <c:order val="1"/>
          <c:tx>
            <c:strRef>
              <c:f>Loan!$D$1</c:f>
              <c:strCache>
                <c:ptCount val="1"/>
                <c:pt idx="0">
                  <c:v>Non-Banks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Loan!$A$2:$B$21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Loan!$D$2:$D$21</c:f>
              <c:numCache>
                <c:formatCode>_(* #,##0.00_);_(* \(#,##0.00\);_(* "-"??_);_(@_)</c:formatCode>
                <c:ptCount val="20"/>
                <c:pt idx="0">
                  <c:v>19536.129575939998</c:v>
                </c:pt>
                <c:pt idx="1">
                  <c:v>19317.923549340005</c:v>
                </c:pt>
                <c:pt idx="2">
                  <c:v>19993.76295679</c:v>
                </c:pt>
                <c:pt idx="3">
                  <c:v>20696.164166240022</c:v>
                </c:pt>
                <c:pt idx="4">
                  <c:v>21541.615926300001</c:v>
                </c:pt>
                <c:pt idx="5">
                  <c:v>21766.127813530042</c:v>
                </c:pt>
                <c:pt idx="6">
                  <c:v>22289.76181258</c:v>
                </c:pt>
                <c:pt idx="7">
                  <c:v>37784.487867320022</c:v>
                </c:pt>
                <c:pt idx="8">
                  <c:v>40493.857098229957</c:v>
                </c:pt>
                <c:pt idx="9">
                  <c:v>40869.085773269973</c:v>
                </c:pt>
                <c:pt idx="10">
                  <c:v>40898.134979519964</c:v>
                </c:pt>
                <c:pt idx="11">
                  <c:v>40625.691978540039</c:v>
                </c:pt>
                <c:pt idx="12">
                  <c:v>40851.28677873571</c:v>
                </c:pt>
                <c:pt idx="13">
                  <c:v>41243.549967369996</c:v>
                </c:pt>
                <c:pt idx="14">
                  <c:v>41428.68</c:v>
                </c:pt>
                <c:pt idx="15">
                  <c:v>40793.400050935008</c:v>
                </c:pt>
                <c:pt idx="16">
                  <c:v>41288.565963622605</c:v>
                </c:pt>
                <c:pt idx="17">
                  <c:v>42375.240053028858</c:v>
                </c:pt>
                <c:pt idx="18">
                  <c:v>41992.43639642559</c:v>
                </c:pt>
                <c:pt idx="19">
                  <c:v>41509.575473710007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54-4C42-A884-9C22C332E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6069424"/>
        <c:axId val="706069784"/>
      </c:barChart>
      <c:catAx>
        <c:axId val="70606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06069784"/>
        <c:crosses val="autoZero"/>
        <c:auto val="1"/>
        <c:lblAlgn val="ctr"/>
        <c:lblOffset val="100"/>
        <c:noMultiLvlLbl val="0"/>
      </c:catAx>
      <c:valAx>
        <c:axId val="706069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r>
                  <a:rPr lang="en-GB"/>
                  <a:t>Nu. in millions</a:t>
                </a:r>
              </a:p>
            </c:rich>
          </c:tx>
          <c:layout>
            <c:manualLayout>
              <c:xMode val="edge"/>
              <c:yMode val="edge"/>
              <c:x val="2.7010435850214856E-2"/>
              <c:y val="0.21860090405366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Cambria" panose="02040503050406030204" pitchFamily="18" charset="0"/>
                  <a:ea typeface="Cambria" panose="02040503050406030204" pitchFamily="18" charset="0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06069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 b="1"/>
              <a:t> 2. NPL (%)</a:t>
            </a:r>
            <a:r>
              <a:rPr lang="en-US" b="1" baseline="0"/>
              <a:t> </a:t>
            </a:r>
            <a:r>
              <a:rPr lang="en-US" b="1"/>
              <a:t>Trend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NPL!$C$1</c:f>
              <c:strCache>
                <c:ptCount val="1"/>
                <c:pt idx="0">
                  <c:v>Banks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NPL!$A$2:$B$21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NPL!$C$2:$C$21</c:f>
              <c:numCache>
                <c:formatCode>0%</c:formatCode>
                <c:ptCount val="20"/>
                <c:pt idx="0">
                  <c:v>0.13272773730649737</c:v>
                </c:pt>
                <c:pt idx="1">
                  <c:v>0.10819495169448572</c:v>
                </c:pt>
                <c:pt idx="2">
                  <c:v>0.1200572040231891</c:v>
                </c:pt>
                <c:pt idx="3">
                  <c:v>7.0280449103202969E-2</c:v>
                </c:pt>
                <c:pt idx="4">
                  <c:v>0.10902170512919292</c:v>
                </c:pt>
                <c:pt idx="5">
                  <c:v>9.8863446011027353E-2</c:v>
                </c:pt>
                <c:pt idx="6">
                  <c:v>0.12281953394717174</c:v>
                </c:pt>
                <c:pt idx="7">
                  <c:v>8.4466040266668055E-2</c:v>
                </c:pt>
                <c:pt idx="8">
                  <c:v>0.15184666858738913</c:v>
                </c:pt>
                <c:pt idx="9">
                  <c:v>0.14499808180781393</c:v>
                </c:pt>
                <c:pt idx="10">
                  <c:v>0.12787758477347164</c:v>
                </c:pt>
                <c:pt idx="11">
                  <c:v>0.11679999486221722</c:v>
                </c:pt>
                <c:pt idx="12">
                  <c:v>0.12051849096454471</c:v>
                </c:pt>
                <c:pt idx="13">
                  <c:v>0.11453078628485011</c:v>
                </c:pt>
                <c:pt idx="14">
                  <c:v>9.6000000000000002E-2</c:v>
                </c:pt>
                <c:pt idx="15">
                  <c:v>6.7338278849085456E-2</c:v>
                </c:pt>
                <c:pt idx="16">
                  <c:v>7.6932149139266437E-2</c:v>
                </c:pt>
                <c:pt idx="17">
                  <c:v>6.5216865723243922E-2</c:v>
                </c:pt>
                <c:pt idx="18">
                  <c:v>4.8500000000000001E-2</c:v>
                </c:pt>
                <c:pt idx="19">
                  <c:v>5.6529177311209287E-2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4-42A6-B512-03D41F718A44}"/>
            </c:ext>
          </c:extLst>
        </c:ser>
        <c:ser>
          <c:idx val="1"/>
          <c:order val="1"/>
          <c:tx>
            <c:strRef>
              <c:f>NPL!$D$1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NPL!$A$2:$B$21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NPL!$D$2:$D$21</c:f>
              <c:numCache>
                <c:formatCode>0%</c:formatCode>
                <c:ptCount val="20"/>
                <c:pt idx="0">
                  <c:v>0.20652234408236764</c:v>
                </c:pt>
                <c:pt idx="1">
                  <c:v>0.14766212390914321</c:v>
                </c:pt>
                <c:pt idx="2">
                  <c:v>0.14433582583262347</c:v>
                </c:pt>
                <c:pt idx="3">
                  <c:v>0.2679741054343201</c:v>
                </c:pt>
                <c:pt idx="4">
                  <c:v>0.40597508424810674</c:v>
                </c:pt>
                <c:pt idx="5">
                  <c:v>0.49473593861358295</c:v>
                </c:pt>
                <c:pt idx="6">
                  <c:v>0.48745121344221204</c:v>
                </c:pt>
                <c:pt idx="7">
                  <c:v>0.18294341561417821</c:v>
                </c:pt>
                <c:pt idx="8">
                  <c:v>0.25136569484152516</c:v>
                </c:pt>
                <c:pt idx="9">
                  <c:v>0.21849225322970892</c:v>
                </c:pt>
                <c:pt idx="10">
                  <c:v>0.23525872656511368</c:v>
                </c:pt>
                <c:pt idx="11">
                  <c:v>0.23722902849743274</c:v>
                </c:pt>
                <c:pt idx="12">
                  <c:v>0.22552691448842366</c:v>
                </c:pt>
                <c:pt idx="13">
                  <c:v>0.22432779504249312</c:v>
                </c:pt>
                <c:pt idx="14">
                  <c:v>0.2142</c:v>
                </c:pt>
                <c:pt idx="15">
                  <c:v>0.16045078135845353</c:v>
                </c:pt>
                <c:pt idx="16">
                  <c:v>0.16761140461569338</c:v>
                </c:pt>
                <c:pt idx="17">
                  <c:v>0.15805649877296138</c:v>
                </c:pt>
                <c:pt idx="18">
                  <c:v>0.18340000000000001</c:v>
                </c:pt>
                <c:pt idx="19">
                  <c:v>0.16531036355204376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F2-471D-8ED6-03EE44B6E271}"/>
            </c:ext>
          </c:extLst>
        </c:ser>
        <c:ser>
          <c:idx val="2"/>
          <c:order val="2"/>
          <c:tx>
            <c:strRef>
              <c:f>NPL!$E$1</c:f>
              <c:strCache>
                <c:ptCount val="1"/>
                <c:pt idx="0">
                  <c:v>Overall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NPL!$A$2:$B$21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NPL!$E$2:$E$21</c:f>
              <c:numCache>
                <c:formatCode>0%</c:formatCode>
                <c:ptCount val="20"/>
                <c:pt idx="0">
                  <c:v>0.14630000000000001</c:v>
                </c:pt>
                <c:pt idx="1">
                  <c:v>0.1152</c:v>
                </c:pt>
                <c:pt idx="2">
                  <c:v>0.12429999999999999</c:v>
                </c:pt>
                <c:pt idx="3">
                  <c:v>0.1043</c:v>
                </c:pt>
                <c:pt idx="4">
                  <c:v>0.16020000000000001</c:v>
                </c:pt>
                <c:pt idx="5">
                  <c:v>0.1653</c:v>
                </c:pt>
                <c:pt idx="6">
                  <c:v>0.18390000000000001</c:v>
                </c:pt>
                <c:pt idx="7">
                  <c:v>0.10857677348968718</c:v>
                </c:pt>
                <c:pt idx="8">
                  <c:v>0.1772</c:v>
                </c:pt>
                <c:pt idx="9">
                  <c:v>0.1636</c:v>
                </c:pt>
                <c:pt idx="10">
                  <c:v>0.1545</c:v>
                </c:pt>
                <c:pt idx="11">
                  <c:v>0.14609832252540933</c:v>
                </c:pt>
                <c:pt idx="12">
                  <c:v>0.14580000000000001</c:v>
                </c:pt>
                <c:pt idx="13">
                  <c:v>0.14080000000000001</c:v>
                </c:pt>
                <c:pt idx="14">
                  <c:v>0.12379999999999999</c:v>
                </c:pt>
                <c:pt idx="15">
                  <c:v>8.8894325283292913E-2</c:v>
                </c:pt>
                <c:pt idx="16">
                  <c:v>9.7799999999999998E-2</c:v>
                </c:pt>
                <c:pt idx="17">
                  <c:v>8.6400000000000005E-2</c:v>
                </c:pt>
                <c:pt idx="18">
                  <c:v>7.8100000000000003E-2</c:v>
                </c:pt>
                <c:pt idx="19">
                  <c:v>7.8840607972019208E-2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F2-471D-8ED6-03EE44B6E271}"/>
            </c:ext>
          </c:extLst>
        </c:ser>
        <c:ser>
          <c:idx val="3"/>
          <c:order val="3"/>
          <c:tx>
            <c:strRef>
              <c:f>NPL!$F$1</c:f>
              <c:strCache>
                <c:ptCount val="1"/>
                <c:pt idx="0">
                  <c:v>Threshold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NPL!$A$2:$B$21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NPL!$F$2:$F$21</c:f>
            </c:numRef>
          </c:val>
          <c:smooth val="0"/>
          <c:extLst>
            <c:ext xmlns:c16="http://schemas.microsoft.com/office/drawing/2014/chart" uri="{C3380CC4-5D6E-409C-BE32-E72D297353CC}">
              <c16:uniqueId val="{00000002-68F2-471D-8ED6-03EE44B6E27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97228384"/>
        <c:axId val="697222624"/>
      </c:lineChart>
      <c:catAx>
        <c:axId val="69722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97222624"/>
        <c:crosses val="autoZero"/>
        <c:auto val="1"/>
        <c:lblAlgn val="ctr"/>
        <c:lblOffset val="100"/>
        <c:noMultiLvlLbl val="0"/>
      </c:catAx>
      <c:valAx>
        <c:axId val="69722262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r>
                  <a:rPr lang="en-GB"/>
                  <a:t>Million</a:t>
                </a:r>
                <a:r>
                  <a:rPr lang="en-GB" baseline="0"/>
                  <a:t> Ngultrums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2.9333333333333333E-2"/>
              <c:y val="0.164405803441236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Cambria" panose="02040503050406030204" pitchFamily="18" charset="0"/>
                  <a:ea typeface="Cambria" panose="02040503050406030204" pitchFamily="18" charset="0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9722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Cambria" panose="02040503050406030204" pitchFamily="18" charset="0"/>
          <a:ea typeface="Cambria" panose="02040503050406030204" pitchFamily="18" charset="0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3. CAR (%)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CAR!$C$1</c:f>
              <c:strCache>
                <c:ptCount val="1"/>
                <c:pt idx="0">
                  <c:v>Banks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CAR!$A$2:$B$21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CAR!$C$2:$C$21</c:f>
              <c:numCache>
                <c:formatCode>0.0%</c:formatCode>
                <c:ptCount val="20"/>
                <c:pt idx="0">
                  <c:v>0.15087799723742329</c:v>
                </c:pt>
                <c:pt idx="1">
                  <c:v>0.16402941771273147</c:v>
                </c:pt>
                <c:pt idx="2">
                  <c:v>0.16414625464167126</c:v>
                </c:pt>
                <c:pt idx="3">
                  <c:v>0.16709892088267411</c:v>
                </c:pt>
                <c:pt idx="4">
                  <c:v>0.15471251513823728</c:v>
                </c:pt>
                <c:pt idx="5">
                  <c:v>0.15766660943617539</c:v>
                </c:pt>
                <c:pt idx="6">
                  <c:v>0.15290072119501286</c:v>
                </c:pt>
                <c:pt idx="7">
                  <c:v>0.15076719892568388</c:v>
                </c:pt>
                <c:pt idx="8">
                  <c:v>0.13467175795442593</c:v>
                </c:pt>
                <c:pt idx="9">
                  <c:v>0.12102493565928372</c:v>
                </c:pt>
                <c:pt idx="10">
                  <c:v>0.12716664068801739</c:v>
                </c:pt>
                <c:pt idx="11">
                  <c:v>0.14249891869750533</c:v>
                </c:pt>
                <c:pt idx="12">
                  <c:v>0.13624247818876942</c:v>
                </c:pt>
                <c:pt idx="13">
                  <c:v>0.13871926607116014</c:v>
                </c:pt>
                <c:pt idx="14">
                  <c:v>0.13869999999999999</c:v>
                </c:pt>
                <c:pt idx="15">
                  <c:v>0.1489488951565284</c:v>
                </c:pt>
                <c:pt idx="16">
                  <c:v>0.15101829331687647</c:v>
                </c:pt>
                <c:pt idx="17">
                  <c:v>0.14368226357293112</c:v>
                </c:pt>
                <c:pt idx="18">
                  <c:v>0.1409</c:v>
                </c:pt>
                <c:pt idx="19">
                  <c:v>0.15702305200561245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1C-41F9-B86C-E1591BE9F7D3}"/>
            </c:ext>
          </c:extLst>
        </c:ser>
        <c:ser>
          <c:idx val="1"/>
          <c:order val="1"/>
          <c:tx>
            <c:strRef>
              <c:f>CAR!$D$1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CAR!$A$2:$B$21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CAR!$D$2:$D$21</c:f>
              <c:numCache>
                <c:formatCode>0.0%</c:formatCode>
                <c:ptCount val="20"/>
                <c:pt idx="0">
                  <c:v>0.12076258340283977</c:v>
                </c:pt>
                <c:pt idx="1">
                  <c:v>0.15093440415767859</c:v>
                </c:pt>
                <c:pt idx="2">
                  <c:v>0.15506334004181144</c:v>
                </c:pt>
                <c:pt idx="3">
                  <c:v>6.8944695660106747E-2</c:v>
                </c:pt>
                <c:pt idx="4">
                  <c:v>6.6581502378108587E-2</c:v>
                </c:pt>
                <c:pt idx="5">
                  <c:v>-5.1493779704521438E-2</c:v>
                </c:pt>
                <c:pt idx="6">
                  <c:v>-2.0983549673051351E-2</c:v>
                </c:pt>
                <c:pt idx="7">
                  <c:v>9.4120666280933532E-2</c:v>
                </c:pt>
                <c:pt idx="8">
                  <c:v>0.10335162657818975</c:v>
                </c:pt>
                <c:pt idx="9">
                  <c:v>9.0850243331513564E-2</c:v>
                </c:pt>
                <c:pt idx="10">
                  <c:v>0.10691089421919261</c:v>
                </c:pt>
                <c:pt idx="11">
                  <c:v>0.11262581455771514</c:v>
                </c:pt>
                <c:pt idx="12">
                  <c:v>0.11584297275214786</c:v>
                </c:pt>
                <c:pt idx="13">
                  <c:v>0.10850914312563212</c:v>
                </c:pt>
                <c:pt idx="14">
                  <c:v>0.1149</c:v>
                </c:pt>
                <c:pt idx="15">
                  <c:v>0.19050505093288952</c:v>
                </c:pt>
                <c:pt idx="16">
                  <c:v>0.18176325177692132</c:v>
                </c:pt>
                <c:pt idx="17">
                  <c:v>0.18992484069401108</c:v>
                </c:pt>
                <c:pt idx="18">
                  <c:v>0.18509999999999999</c:v>
                </c:pt>
                <c:pt idx="19">
                  <c:v>0.21483186211571209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1C-41F9-B86C-E1591BE9F7D3}"/>
            </c:ext>
          </c:extLst>
        </c:ser>
        <c:ser>
          <c:idx val="2"/>
          <c:order val="2"/>
          <c:tx>
            <c:strRef>
              <c:f>CAR!$E$1</c:f>
              <c:strCache>
                <c:ptCount val="1"/>
                <c:pt idx="0">
                  <c:v>Overall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CAR!$A$2:$B$21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CAR!$E$2:$E$21</c:f>
              <c:numCache>
                <c:formatCode>0.0%</c:formatCode>
                <c:ptCount val="20"/>
                <c:pt idx="0">
                  <c:v>0.1454</c:v>
                </c:pt>
                <c:pt idx="1">
                  <c:v>0.16170000000000001</c:v>
                </c:pt>
                <c:pt idx="2">
                  <c:v>0.16259999999999999</c:v>
                </c:pt>
                <c:pt idx="3">
                  <c:v>0.1512</c:v>
                </c:pt>
                <c:pt idx="4">
                  <c:v>0.14069999999999999</c:v>
                </c:pt>
                <c:pt idx="5">
                  <c:v>0.12620000000000001</c:v>
                </c:pt>
                <c:pt idx="6">
                  <c:v>0.12770000000000001</c:v>
                </c:pt>
                <c:pt idx="7">
                  <c:v>0.14219653237724642</c:v>
                </c:pt>
                <c:pt idx="8">
                  <c:v>0.12970000000000001</c:v>
                </c:pt>
                <c:pt idx="9">
                  <c:v>0.11650000000000001</c:v>
                </c:pt>
                <c:pt idx="10">
                  <c:v>0.1242</c:v>
                </c:pt>
                <c:pt idx="11">
                  <c:v>0.1381670559845834</c:v>
                </c:pt>
                <c:pt idx="12">
                  <c:v>0.1331</c:v>
                </c:pt>
                <c:pt idx="13">
                  <c:v>0.13450000000000001</c:v>
                </c:pt>
                <c:pt idx="14">
                  <c:v>0.13550000000000001</c:v>
                </c:pt>
                <c:pt idx="15">
                  <c:v>0.15479143401836443</c:v>
                </c:pt>
                <c:pt idx="16">
                  <c:v>0.1555</c:v>
                </c:pt>
                <c:pt idx="17">
                  <c:v>0.15</c:v>
                </c:pt>
                <c:pt idx="18">
                  <c:v>0.1467</c:v>
                </c:pt>
                <c:pt idx="19">
                  <c:v>0.16465113252116992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06-4A7E-84B9-5F32E8A01662}"/>
            </c:ext>
          </c:extLst>
        </c:ser>
        <c:ser>
          <c:idx val="3"/>
          <c:order val="3"/>
          <c:tx>
            <c:strRef>
              <c:f>CAR!$F$1</c:f>
              <c:strCache>
                <c:ptCount val="1"/>
                <c:pt idx="0">
                  <c:v>Min. requirement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CAR!$A$2:$B$21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CAR!$F$2:$F$21</c:f>
              <c:numCache>
                <c:formatCode>0.0%</c:formatCode>
                <c:ptCount val="20"/>
                <c:pt idx="0">
                  <c:v>0.125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0.125</c:v>
                </c:pt>
                <c:pt idx="6">
                  <c:v>0.125</c:v>
                </c:pt>
                <c:pt idx="7">
                  <c:v>0.125</c:v>
                </c:pt>
                <c:pt idx="8">
                  <c:v>0.125</c:v>
                </c:pt>
                <c:pt idx="9">
                  <c:v>0.125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06-4A7E-84B9-5F32E8A01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733742024"/>
        <c:axId val="733748864"/>
      </c:lineChart>
      <c:catAx>
        <c:axId val="733742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33748864"/>
        <c:crosses val="autoZero"/>
        <c:auto val="1"/>
        <c:lblAlgn val="ctr"/>
        <c:lblOffset val="100"/>
        <c:noMultiLvlLbl val="0"/>
      </c:catAx>
      <c:valAx>
        <c:axId val="73374886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3374202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582704</xdr:colOff>
      <xdr:row>1</xdr:row>
      <xdr:rowOff>89646</xdr:rowOff>
    </xdr:from>
    <xdr:to>
      <xdr:col>16</xdr:col>
      <xdr:colOff>56029</xdr:colOff>
      <xdr:row>16</xdr:row>
      <xdr:rowOff>179293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20A53BB9-1CCA-445A-BA72-EBD810429F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95251</xdr:colOff>
      <xdr:row>1</xdr:row>
      <xdr:rowOff>83343</xdr:rowOff>
    </xdr:from>
    <xdr:to>
      <xdr:col>7</xdr:col>
      <xdr:colOff>488156</xdr:colOff>
      <xdr:row>16</xdr:row>
      <xdr:rowOff>166686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BBABCC6E-905E-4558-B2DC-9833C6106F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142875</xdr:colOff>
      <xdr:row>1</xdr:row>
      <xdr:rowOff>95249</xdr:rowOff>
    </xdr:from>
    <xdr:to>
      <xdr:col>24</xdr:col>
      <xdr:colOff>321469</xdr:colOff>
      <xdr:row>16</xdr:row>
      <xdr:rowOff>166686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8542095F-A974-4961-B97A-D489EFC1A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95249</xdr:colOff>
      <xdr:row>17</xdr:row>
      <xdr:rowOff>59531</xdr:rowOff>
    </xdr:from>
    <xdr:to>
      <xdr:col>7</xdr:col>
      <xdr:colOff>488155</xdr:colOff>
      <xdr:row>32</xdr:row>
      <xdr:rowOff>59530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729F38E8-9C2D-4B98-8DA7-CB058CAF62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571500</xdr:colOff>
      <xdr:row>17</xdr:row>
      <xdr:rowOff>71437</xdr:rowOff>
    </xdr:from>
    <xdr:to>
      <xdr:col>16</xdr:col>
      <xdr:colOff>47625</xdr:colOff>
      <xdr:row>32</xdr:row>
      <xdr:rowOff>59530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57A7CC2B-EBE9-4D0F-AE88-AA42C251BE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142875</xdr:colOff>
      <xdr:row>17</xdr:row>
      <xdr:rowOff>71437</xdr:rowOff>
    </xdr:from>
    <xdr:to>
      <xdr:col>24</xdr:col>
      <xdr:colOff>321469</xdr:colOff>
      <xdr:row>32</xdr:row>
      <xdr:rowOff>47624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51505BAD-5685-48DA-991D-482C4FFE21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3</xdr:row>
      <xdr:rowOff>185737</xdr:rowOff>
    </xdr:from>
    <xdr:to>
      <xdr:col>14</xdr:col>
      <xdr:colOff>295274</xdr:colOff>
      <xdr:row>18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A28E38-F2D2-21A5-4FE0-91B2BFB734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80962</xdr:rowOff>
    </xdr:from>
    <xdr:to>
      <xdr:col>15</xdr:col>
      <xdr:colOff>66675</xdr:colOff>
      <xdr:row>14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0965B9-B336-D49C-F3F5-D64AFF1D97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166686</xdr:colOff>
      <xdr:row>0</xdr:row>
      <xdr:rowOff>42862</xdr:rowOff>
    </xdr:from>
    <xdr:to>
      <xdr:col>15</xdr:col>
      <xdr:colOff>314325</xdr:colOff>
      <xdr:row>15</xdr:row>
      <xdr:rowOff>28576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83576DB-409A-C3DF-C8F1-8A0D7ECE7B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1</xdr:row>
      <xdr:rowOff>147637</xdr:rowOff>
    </xdr:from>
    <xdr:to>
      <xdr:col>15</xdr:col>
      <xdr:colOff>485775</xdr:colOff>
      <xdr:row>16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80ACF0-1884-277D-6AB6-9FC117ED13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3</xdr:row>
      <xdr:rowOff>185737</xdr:rowOff>
    </xdr:from>
    <xdr:to>
      <xdr:col>13</xdr:col>
      <xdr:colOff>590550</xdr:colOff>
      <xdr:row>18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C5B63C-82E4-D85B-A8D3-FB7E2AAA8B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6</xdr:row>
      <xdr:rowOff>147637</xdr:rowOff>
    </xdr:from>
    <xdr:to>
      <xdr:col>13</xdr:col>
      <xdr:colOff>285750</xdr:colOff>
      <xdr:row>21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EFE0A3-90BA-9762-ABA1-BBBA3943D0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414337</xdr:colOff>
      <xdr:row>1</xdr:row>
      <xdr:rowOff>166687</xdr:rowOff>
    </xdr:from>
    <xdr:to>
      <xdr:col>13</xdr:col>
      <xdr:colOff>109537</xdr:colOff>
      <xdr:row>16</xdr:row>
      <xdr:rowOff>52387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F3E4954-D83E-AFA1-B416-F0AB6D689E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927E9-F469-43EE-9CC3-D50F20E708E2}">
  <dimension ref="A1:R41"/>
  <sheetViews>
    <sheetView showGridLines="0" tabSelected="1" zoomScale="80" zoomScaleNormal="80" workbookViewId="0">
      <pane xSplit="2" ySplit="4" topLeftCell="C18" activePane="bottomRight" state="frozen"/>
      <selection pane="topRight" activeCell="C1" sqref="C1"/>
      <selection pane="bottomLeft" activeCell="A4" sqref="A4"/>
      <selection pane="bottomRight"/>
    </sheetView>
  </sheetViews>
  <sheetFormatPr defaultColWidth="18" defaultRowHeight="12.75" x14ac:dyDescent="0.2"/>
  <cols>
    <col min="1" max="1" width="5.85546875" style="1" bestFit="1" customWidth="1"/>
    <col min="2" max="2" width="40.28515625" style="1" customWidth="1"/>
    <col min="3" max="7" width="12.28515625" style="1" bestFit="1" customWidth="1"/>
    <col min="8" max="8" width="17.42578125" style="1" customWidth="1"/>
    <col min="9" max="13" width="12.140625" style="1" bestFit="1" customWidth="1"/>
    <col min="14" max="18" width="11.140625" style="1" bestFit="1" customWidth="1"/>
    <col min="19" max="238" width="18" style="1"/>
    <col min="239" max="239" width="5.85546875" style="1" bestFit="1" customWidth="1"/>
    <col min="240" max="240" width="40.28515625" style="1" customWidth="1"/>
    <col min="241" max="241" width="0" style="1" hidden="1" customWidth="1"/>
    <col min="242" max="242" width="10.28515625" style="1" customWidth="1"/>
    <col min="243" max="243" width="0" style="1" hidden="1" customWidth="1"/>
    <col min="244" max="244" width="11.28515625" style="1" customWidth="1"/>
    <col min="245" max="245" width="0" style="1" hidden="1" customWidth="1"/>
    <col min="246" max="246" width="11.28515625" style="1" customWidth="1"/>
    <col min="247" max="247" width="0" style="1" hidden="1" customWidth="1"/>
    <col min="248" max="248" width="10.28515625" style="1" customWidth="1"/>
    <col min="249" max="249" width="0" style="1" hidden="1" customWidth="1"/>
    <col min="250" max="250" width="10.28515625" style="1" bestFit="1" customWidth="1"/>
    <col min="251" max="251" width="0" style="1" hidden="1" customWidth="1"/>
    <col min="252" max="252" width="11.28515625" style="1" customWidth="1"/>
    <col min="253" max="253" width="0" style="1" hidden="1" customWidth="1"/>
    <col min="254" max="254" width="11" style="1" customWidth="1"/>
    <col min="255" max="255" width="0" style="1" hidden="1" customWidth="1"/>
    <col min="256" max="256" width="9.28515625" style="1" customWidth="1"/>
    <col min="257" max="257" width="0" style="1" hidden="1" customWidth="1"/>
    <col min="258" max="258" width="10.28515625" style="1" customWidth="1"/>
    <col min="259" max="259" width="0" style="1" hidden="1" customWidth="1"/>
    <col min="260" max="260" width="10.28515625" style="1" customWidth="1"/>
    <col min="261" max="261" width="11.28515625" style="1" customWidth="1"/>
    <col min="262" max="273" width="0" style="1" hidden="1" customWidth="1"/>
    <col min="274" max="494" width="18" style="1"/>
    <col min="495" max="495" width="5.85546875" style="1" bestFit="1" customWidth="1"/>
    <col min="496" max="496" width="40.28515625" style="1" customWidth="1"/>
    <col min="497" max="497" width="0" style="1" hidden="1" customWidth="1"/>
    <col min="498" max="498" width="10.28515625" style="1" customWidth="1"/>
    <col min="499" max="499" width="0" style="1" hidden="1" customWidth="1"/>
    <col min="500" max="500" width="11.28515625" style="1" customWidth="1"/>
    <col min="501" max="501" width="0" style="1" hidden="1" customWidth="1"/>
    <col min="502" max="502" width="11.28515625" style="1" customWidth="1"/>
    <col min="503" max="503" width="0" style="1" hidden="1" customWidth="1"/>
    <col min="504" max="504" width="10.28515625" style="1" customWidth="1"/>
    <col min="505" max="505" width="0" style="1" hidden="1" customWidth="1"/>
    <col min="506" max="506" width="10.28515625" style="1" bestFit="1" customWidth="1"/>
    <col min="507" max="507" width="0" style="1" hidden="1" customWidth="1"/>
    <col min="508" max="508" width="11.28515625" style="1" customWidth="1"/>
    <col min="509" max="509" width="0" style="1" hidden="1" customWidth="1"/>
    <col min="510" max="510" width="11" style="1" customWidth="1"/>
    <col min="511" max="511" width="0" style="1" hidden="1" customWidth="1"/>
    <col min="512" max="512" width="9.28515625" style="1" customWidth="1"/>
    <col min="513" max="513" width="0" style="1" hidden="1" customWidth="1"/>
    <col min="514" max="514" width="10.28515625" style="1" customWidth="1"/>
    <col min="515" max="515" width="0" style="1" hidden="1" customWidth="1"/>
    <col min="516" max="516" width="10.28515625" style="1" customWidth="1"/>
    <col min="517" max="517" width="11.28515625" style="1" customWidth="1"/>
    <col min="518" max="529" width="0" style="1" hidden="1" customWidth="1"/>
    <col min="530" max="750" width="18" style="1"/>
    <col min="751" max="751" width="5.85546875" style="1" bestFit="1" customWidth="1"/>
    <col min="752" max="752" width="40.28515625" style="1" customWidth="1"/>
    <col min="753" max="753" width="0" style="1" hidden="1" customWidth="1"/>
    <col min="754" max="754" width="10.28515625" style="1" customWidth="1"/>
    <col min="755" max="755" width="0" style="1" hidden="1" customWidth="1"/>
    <col min="756" max="756" width="11.28515625" style="1" customWidth="1"/>
    <col min="757" max="757" width="0" style="1" hidden="1" customWidth="1"/>
    <col min="758" max="758" width="11.28515625" style="1" customWidth="1"/>
    <col min="759" max="759" width="0" style="1" hidden="1" customWidth="1"/>
    <col min="760" max="760" width="10.28515625" style="1" customWidth="1"/>
    <col min="761" max="761" width="0" style="1" hidden="1" customWidth="1"/>
    <col min="762" max="762" width="10.28515625" style="1" bestFit="1" customWidth="1"/>
    <col min="763" max="763" width="0" style="1" hidden="1" customWidth="1"/>
    <col min="764" max="764" width="11.28515625" style="1" customWidth="1"/>
    <col min="765" max="765" width="0" style="1" hidden="1" customWidth="1"/>
    <col min="766" max="766" width="11" style="1" customWidth="1"/>
    <col min="767" max="767" width="0" style="1" hidden="1" customWidth="1"/>
    <col min="768" max="768" width="9.28515625" style="1" customWidth="1"/>
    <col min="769" max="769" width="0" style="1" hidden="1" customWidth="1"/>
    <col min="770" max="770" width="10.28515625" style="1" customWidth="1"/>
    <col min="771" max="771" width="0" style="1" hidden="1" customWidth="1"/>
    <col min="772" max="772" width="10.28515625" style="1" customWidth="1"/>
    <col min="773" max="773" width="11.28515625" style="1" customWidth="1"/>
    <col min="774" max="785" width="0" style="1" hidden="1" customWidth="1"/>
    <col min="786" max="1006" width="18" style="1"/>
    <col min="1007" max="1007" width="5.85546875" style="1" bestFit="1" customWidth="1"/>
    <col min="1008" max="1008" width="40.28515625" style="1" customWidth="1"/>
    <col min="1009" max="1009" width="0" style="1" hidden="1" customWidth="1"/>
    <col min="1010" max="1010" width="10.28515625" style="1" customWidth="1"/>
    <col min="1011" max="1011" width="0" style="1" hidden="1" customWidth="1"/>
    <col min="1012" max="1012" width="11.28515625" style="1" customWidth="1"/>
    <col min="1013" max="1013" width="0" style="1" hidden="1" customWidth="1"/>
    <col min="1014" max="1014" width="11.28515625" style="1" customWidth="1"/>
    <col min="1015" max="1015" width="0" style="1" hidden="1" customWidth="1"/>
    <col min="1016" max="1016" width="10.28515625" style="1" customWidth="1"/>
    <col min="1017" max="1017" width="0" style="1" hidden="1" customWidth="1"/>
    <col min="1018" max="1018" width="10.28515625" style="1" bestFit="1" customWidth="1"/>
    <col min="1019" max="1019" width="0" style="1" hidden="1" customWidth="1"/>
    <col min="1020" max="1020" width="11.28515625" style="1" customWidth="1"/>
    <col min="1021" max="1021" width="0" style="1" hidden="1" customWidth="1"/>
    <col min="1022" max="1022" width="11" style="1" customWidth="1"/>
    <col min="1023" max="1023" width="0" style="1" hidden="1" customWidth="1"/>
    <col min="1024" max="1024" width="9.28515625" style="1" customWidth="1"/>
    <col min="1025" max="1025" width="0" style="1" hidden="1" customWidth="1"/>
    <col min="1026" max="1026" width="10.28515625" style="1" customWidth="1"/>
    <col min="1027" max="1027" width="0" style="1" hidden="1" customWidth="1"/>
    <col min="1028" max="1028" width="10.28515625" style="1" customWidth="1"/>
    <col min="1029" max="1029" width="11.28515625" style="1" customWidth="1"/>
    <col min="1030" max="1041" width="0" style="1" hidden="1" customWidth="1"/>
    <col min="1042" max="1262" width="18" style="1"/>
    <col min="1263" max="1263" width="5.85546875" style="1" bestFit="1" customWidth="1"/>
    <col min="1264" max="1264" width="40.28515625" style="1" customWidth="1"/>
    <col min="1265" max="1265" width="0" style="1" hidden="1" customWidth="1"/>
    <col min="1266" max="1266" width="10.28515625" style="1" customWidth="1"/>
    <col min="1267" max="1267" width="0" style="1" hidden="1" customWidth="1"/>
    <col min="1268" max="1268" width="11.28515625" style="1" customWidth="1"/>
    <col min="1269" max="1269" width="0" style="1" hidden="1" customWidth="1"/>
    <col min="1270" max="1270" width="11.28515625" style="1" customWidth="1"/>
    <col min="1271" max="1271" width="0" style="1" hidden="1" customWidth="1"/>
    <col min="1272" max="1272" width="10.28515625" style="1" customWidth="1"/>
    <col min="1273" max="1273" width="0" style="1" hidden="1" customWidth="1"/>
    <col min="1274" max="1274" width="10.28515625" style="1" bestFit="1" customWidth="1"/>
    <col min="1275" max="1275" width="0" style="1" hidden="1" customWidth="1"/>
    <col min="1276" max="1276" width="11.28515625" style="1" customWidth="1"/>
    <col min="1277" max="1277" width="0" style="1" hidden="1" customWidth="1"/>
    <col min="1278" max="1278" width="11" style="1" customWidth="1"/>
    <col min="1279" max="1279" width="0" style="1" hidden="1" customWidth="1"/>
    <col min="1280" max="1280" width="9.28515625" style="1" customWidth="1"/>
    <col min="1281" max="1281" width="0" style="1" hidden="1" customWidth="1"/>
    <col min="1282" max="1282" width="10.28515625" style="1" customWidth="1"/>
    <col min="1283" max="1283" width="0" style="1" hidden="1" customWidth="1"/>
    <col min="1284" max="1284" width="10.28515625" style="1" customWidth="1"/>
    <col min="1285" max="1285" width="11.28515625" style="1" customWidth="1"/>
    <col min="1286" max="1297" width="0" style="1" hidden="1" customWidth="1"/>
    <col min="1298" max="1518" width="18" style="1"/>
    <col min="1519" max="1519" width="5.85546875" style="1" bestFit="1" customWidth="1"/>
    <col min="1520" max="1520" width="40.28515625" style="1" customWidth="1"/>
    <col min="1521" max="1521" width="0" style="1" hidden="1" customWidth="1"/>
    <col min="1522" max="1522" width="10.28515625" style="1" customWidth="1"/>
    <col min="1523" max="1523" width="0" style="1" hidden="1" customWidth="1"/>
    <col min="1524" max="1524" width="11.28515625" style="1" customWidth="1"/>
    <col min="1525" max="1525" width="0" style="1" hidden="1" customWidth="1"/>
    <col min="1526" max="1526" width="11.28515625" style="1" customWidth="1"/>
    <col min="1527" max="1527" width="0" style="1" hidden="1" customWidth="1"/>
    <col min="1528" max="1528" width="10.28515625" style="1" customWidth="1"/>
    <col min="1529" max="1529" width="0" style="1" hidden="1" customWidth="1"/>
    <col min="1530" max="1530" width="10.28515625" style="1" bestFit="1" customWidth="1"/>
    <col min="1531" max="1531" width="0" style="1" hidden="1" customWidth="1"/>
    <col min="1532" max="1532" width="11.28515625" style="1" customWidth="1"/>
    <col min="1533" max="1533" width="0" style="1" hidden="1" customWidth="1"/>
    <col min="1534" max="1534" width="11" style="1" customWidth="1"/>
    <col min="1535" max="1535" width="0" style="1" hidden="1" customWidth="1"/>
    <col min="1536" max="1536" width="9.28515625" style="1" customWidth="1"/>
    <col min="1537" max="1537" width="0" style="1" hidden="1" customWidth="1"/>
    <col min="1538" max="1538" width="10.28515625" style="1" customWidth="1"/>
    <col min="1539" max="1539" width="0" style="1" hidden="1" customWidth="1"/>
    <col min="1540" max="1540" width="10.28515625" style="1" customWidth="1"/>
    <col min="1541" max="1541" width="11.28515625" style="1" customWidth="1"/>
    <col min="1542" max="1553" width="0" style="1" hidden="1" customWidth="1"/>
    <col min="1554" max="1774" width="18" style="1"/>
    <col min="1775" max="1775" width="5.85546875" style="1" bestFit="1" customWidth="1"/>
    <col min="1776" max="1776" width="40.28515625" style="1" customWidth="1"/>
    <col min="1777" max="1777" width="0" style="1" hidden="1" customWidth="1"/>
    <col min="1778" max="1778" width="10.28515625" style="1" customWidth="1"/>
    <col min="1779" max="1779" width="0" style="1" hidden="1" customWidth="1"/>
    <col min="1780" max="1780" width="11.28515625" style="1" customWidth="1"/>
    <col min="1781" max="1781" width="0" style="1" hidden="1" customWidth="1"/>
    <col min="1782" max="1782" width="11.28515625" style="1" customWidth="1"/>
    <col min="1783" max="1783" width="0" style="1" hidden="1" customWidth="1"/>
    <col min="1784" max="1784" width="10.28515625" style="1" customWidth="1"/>
    <col min="1785" max="1785" width="0" style="1" hidden="1" customWidth="1"/>
    <col min="1786" max="1786" width="10.28515625" style="1" bestFit="1" customWidth="1"/>
    <col min="1787" max="1787" width="0" style="1" hidden="1" customWidth="1"/>
    <col min="1788" max="1788" width="11.28515625" style="1" customWidth="1"/>
    <col min="1789" max="1789" width="0" style="1" hidden="1" customWidth="1"/>
    <col min="1790" max="1790" width="11" style="1" customWidth="1"/>
    <col min="1791" max="1791" width="0" style="1" hidden="1" customWidth="1"/>
    <col min="1792" max="1792" width="9.28515625" style="1" customWidth="1"/>
    <col min="1793" max="1793" width="0" style="1" hidden="1" customWidth="1"/>
    <col min="1794" max="1794" width="10.28515625" style="1" customWidth="1"/>
    <col min="1795" max="1795" width="0" style="1" hidden="1" customWidth="1"/>
    <col min="1796" max="1796" width="10.28515625" style="1" customWidth="1"/>
    <col min="1797" max="1797" width="11.28515625" style="1" customWidth="1"/>
    <col min="1798" max="1809" width="0" style="1" hidden="1" customWidth="1"/>
    <col min="1810" max="2030" width="18" style="1"/>
    <col min="2031" max="2031" width="5.85546875" style="1" bestFit="1" customWidth="1"/>
    <col min="2032" max="2032" width="40.28515625" style="1" customWidth="1"/>
    <col min="2033" max="2033" width="0" style="1" hidden="1" customWidth="1"/>
    <col min="2034" max="2034" width="10.28515625" style="1" customWidth="1"/>
    <col min="2035" max="2035" width="0" style="1" hidden="1" customWidth="1"/>
    <col min="2036" max="2036" width="11.28515625" style="1" customWidth="1"/>
    <col min="2037" max="2037" width="0" style="1" hidden="1" customWidth="1"/>
    <col min="2038" max="2038" width="11.28515625" style="1" customWidth="1"/>
    <col min="2039" max="2039" width="0" style="1" hidden="1" customWidth="1"/>
    <col min="2040" max="2040" width="10.28515625" style="1" customWidth="1"/>
    <col min="2041" max="2041" width="0" style="1" hidden="1" customWidth="1"/>
    <col min="2042" max="2042" width="10.28515625" style="1" bestFit="1" customWidth="1"/>
    <col min="2043" max="2043" width="0" style="1" hidden="1" customWidth="1"/>
    <col min="2044" max="2044" width="11.28515625" style="1" customWidth="1"/>
    <col min="2045" max="2045" width="0" style="1" hidden="1" customWidth="1"/>
    <col min="2046" max="2046" width="11" style="1" customWidth="1"/>
    <col min="2047" max="2047" width="0" style="1" hidden="1" customWidth="1"/>
    <col min="2048" max="2048" width="9.28515625" style="1" customWidth="1"/>
    <col min="2049" max="2049" width="0" style="1" hidden="1" customWidth="1"/>
    <col min="2050" max="2050" width="10.28515625" style="1" customWidth="1"/>
    <col min="2051" max="2051" width="0" style="1" hidden="1" customWidth="1"/>
    <col min="2052" max="2052" width="10.28515625" style="1" customWidth="1"/>
    <col min="2053" max="2053" width="11.28515625" style="1" customWidth="1"/>
    <col min="2054" max="2065" width="0" style="1" hidden="1" customWidth="1"/>
    <col min="2066" max="2286" width="18" style="1"/>
    <col min="2287" max="2287" width="5.85546875" style="1" bestFit="1" customWidth="1"/>
    <col min="2288" max="2288" width="40.28515625" style="1" customWidth="1"/>
    <col min="2289" max="2289" width="0" style="1" hidden="1" customWidth="1"/>
    <col min="2290" max="2290" width="10.28515625" style="1" customWidth="1"/>
    <col min="2291" max="2291" width="0" style="1" hidden="1" customWidth="1"/>
    <col min="2292" max="2292" width="11.28515625" style="1" customWidth="1"/>
    <col min="2293" max="2293" width="0" style="1" hidden="1" customWidth="1"/>
    <col min="2294" max="2294" width="11.28515625" style="1" customWidth="1"/>
    <col min="2295" max="2295" width="0" style="1" hidden="1" customWidth="1"/>
    <col min="2296" max="2296" width="10.28515625" style="1" customWidth="1"/>
    <col min="2297" max="2297" width="0" style="1" hidden="1" customWidth="1"/>
    <col min="2298" max="2298" width="10.28515625" style="1" bestFit="1" customWidth="1"/>
    <col min="2299" max="2299" width="0" style="1" hidden="1" customWidth="1"/>
    <col min="2300" max="2300" width="11.28515625" style="1" customWidth="1"/>
    <col min="2301" max="2301" width="0" style="1" hidden="1" customWidth="1"/>
    <col min="2302" max="2302" width="11" style="1" customWidth="1"/>
    <col min="2303" max="2303" width="0" style="1" hidden="1" customWidth="1"/>
    <col min="2304" max="2304" width="9.28515625" style="1" customWidth="1"/>
    <col min="2305" max="2305" width="0" style="1" hidden="1" customWidth="1"/>
    <col min="2306" max="2306" width="10.28515625" style="1" customWidth="1"/>
    <col min="2307" max="2307" width="0" style="1" hidden="1" customWidth="1"/>
    <col min="2308" max="2308" width="10.28515625" style="1" customWidth="1"/>
    <col min="2309" max="2309" width="11.28515625" style="1" customWidth="1"/>
    <col min="2310" max="2321" width="0" style="1" hidden="1" customWidth="1"/>
    <col min="2322" max="2542" width="18" style="1"/>
    <col min="2543" max="2543" width="5.85546875" style="1" bestFit="1" customWidth="1"/>
    <col min="2544" max="2544" width="40.28515625" style="1" customWidth="1"/>
    <col min="2545" max="2545" width="0" style="1" hidden="1" customWidth="1"/>
    <col min="2546" max="2546" width="10.28515625" style="1" customWidth="1"/>
    <col min="2547" max="2547" width="0" style="1" hidden="1" customWidth="1"/>
    <col min="2548" max="2548" width="11.28515625" style="1" customWidth="1"/>
    <col min="2549" max="2549" width="0" style="1" hidden="1" customWidth="1"/>
    <col min="2550" max="2550" width="11.28515625" style="1" customWidth="1"/>
    <col min="2551" max="2551" width="0" style="1" hidden="1" customWidth="1"/>
    <col min="2552" max="2552" width="10.28515625" style="1" customWidth="1"/>
    <col min="2553" max="2553" width="0" style="1" hidden="1" customWidth="1"/>
    <col min="2554" max="2554" width="10.28515625" style="1" bestFit="1" customWidth="1"/>
    <col min="2555" max="2555" width="0" style="1" hidden="1" customWidth="1"/>
    <col min="2556" max="2556" width="11.28515625" style="1" customWidth="1"/>
    <col min="2557" max="2557" width="0" style="1" hidden="1" customWidth="1"/>
    <col min="2558" max="2558" width="11" style="1" customWidth="1"/>
    <col min="2559" max="2559" width="0" style="1" hidden="1" customWidth="1"/>
    <col min="2560" max="2560" width="9.28515625" style="1" customWidth="1"/>
    <col min="2561" max="2561" width="0" style="1" hidden="1" customWidth="1"/>
    <col min="2562" max="2562" width="10.28515625" style="1" customWidth="1"/>
    <col min="2563" max="2563" width="0" style="1" hidden="1" customWidth="1"/>
    <col min="2564" max="2564" width="10.28515625" style="1" customWidth="1"/>
    <col min="2565" max="2565" width="11.28515625" style="1" customWidth="1"/>
    <col min="2566" max="2577" width="0" style="1" hidden="1" customWidth="1"/>
    <col min="2578" max="2798" width="18" style="1"/>
    <col min="2799" max="2799" width="5.85546875" style="1" bestFit="1" customWidth="1"/>
    <col min="2800" max="2800" width="40.28515625" style="1" customWidth="1"/>
    <col min="2801" max="2801" width="0" style="1" hidden="1" customWidth="1"/>
    <col min="2802" max="2802" width="10.28515625" style="1" customWidth="1"/>
    <col min="2803" max="2803" width="0" style="1" hidden="1" customWidth="1"/>
    <col min="2804" max="2804" width="11.28515625" style="1" customWidth="1"/>
    <col min="2805" max="2805" width="0" style="1" hidden="1" customWidth="1"/>
    <col min="2806" max="2806" width="11.28515625" style="1" customWidth="1"/>
    <col min="2807" max="2807" width="0" style="1" hidden="1" customWidth="1"/>
    <col min="2808" max="2808" width="10.28515625" style="1" customWidth="1"/>
    <col min="2809" max="2809" width="0" style="1" hidden="1" customWidth="1"/>
    <col min="2810" max="2810" width="10.28515625" style="1" bestFit="1" customWidth="1"/>
    <col min="2811" max="2811" width="0" style="1" hidden="1" customWidth="1"/>
    <col min="2812" max="2812" width="11.28515625" style="1" customWidth="1"/>
    <col min="2813" max="2813" width="0" style="1" hidden="1" customWidth="1"/>
    <col min="2814" max="2814" width="11" style="1" customWidth="1"/>
    <col min="2815" max="2815" width="0" style="1" hidden="1" customWidth="1"/>
    <col min="2816" max="2816" width="9.28515625" style="1" customWidth="1"/>
    <col min="2817" max="2817" width="0" style="1" hidden="1" customWidth="1"/>
    <col min="2818" max="2818" width="10.28515625" style="1" customWidth="1"/>
    <col min="2819" max="2819" width="0" style="1" hidden="1" customWidth="1"/>
    <col min="2820" max="2820" width="10.28515625" style="1" customWidth="1"/>
    <col min="2821" max="2821" width="11.28515625" style="1" customWidth="1"/>
    <col min="2822" max="2833" width="0" style="1" hidden="1" customWidth="1"/>
    <col min="2834" max="3054" width="18" style="1"/>
    <col min="3055" max="3055" width="5.85546875" style="1" bestFit="1" customWidth="1"/>
    <col min="3056" max="3056" width="40.28515625" style="1" customWidth="1"/>
    <col min="3057" max="3057" width="0" style="1" hidden="1" customWidth="1"/>
    <col min="3058" max="3058" width="10.28515625" style="1" customWidth="1"/>
    <col min="3059" max="3059" width="0" style="1" hidden="1" customWidth="1"/>
    <col min="3060" max="3060" width="11.28515625" style="1" customWidth="1"/>
    <col min="3061" max="3061" width="0" style="1" hidden="1" customWidth="1"/>
    <col min="3062" max="3062" width="11.28515625" style="1" customWidth="1"/>
    <col min="3063" max="3063" width="0" style="1" hidden="1" customWidth="1"/>
    <col min="3064" max="3064" width="10.28515625" style="1" customWidth="1"/>
    <col min="3065" max="3065" width="0" style="1" hidden="1" customWidth="1"/>
    <col min="3066" max="3066" width="10.28515625" style="1" bestFit="1" customWidth="1"/>
    <col min="3067" max="3067" width="0" style="1" hidden="1" customWidth="1"/>
    <col min="3068" max="3068" width="11.28515625" style="1" customWidth="1"/>
    <col min="3069" max="3069" width="0" style="1" hidden="1" customWidth="1"/>
    <col min="3070" max="3070" width="11" style="1" customWidth="1"/>
    <col min="3071" max="3071" width="0" style="1" hidden="1" customWidth="1"/>
    <col min="3072" max="3072" width="9.28515625" style="1" customWidth="1"/>
    <col min="3073" max="3073" width="0" style="1" hidden="1" customWidth="1"/>
    <col min="3074" max="3074" width="10.28515625" style="1" customWidth="1"/>
    <col min="3075" max="3075" width="0" style="1" hidden="1" customWidth="1"/>
    <col min="3076" max="3076" width="10.28515625" style="1" customWidth="1"/>
    <col min="3077" max="3077" width="11.28515625" style="1" customWidth="1"/>
    <col min="3078" max="3089" width="0" style="1" hidden="1" customWidth="1"/>
    <col min="3090" max="3310" width="18" style="1"/>
    <col min="3311" max="3311" width="5.85546875" style="1" bestFit="1" customWidth="1"/>
    <col min="3312" max="3312" width="40.28515625" style="1" customWidth="1"/>
    <col min="3313" max="3313" width="0" style="1" hidden="1" customWidth="1"/>
    <col min="3314" max="3314" width="10.28515625" style="1" customWidth="1"/>
    <col min="3315" max="3315" width="0" style="1" hidden="1" customWidth="1"/>
    <col min="3316" max="3316" width="11.28515625" style="1" customWidth="1"/>
    <col min="3317" max="3317" width="0" style="1" hidden="1" customWidth="1"/>
    <col min="3318" max="3318" width="11.28515625" style="1" customWidth="1"/>
    <col min="3319" max="3319" width="0" style="1" hidden="1" customWidth="1"/>
    <col min="3320" max="3320" width="10.28515625" style="1" customWidth="1"/>
    <col min="3321" max="3321" width="0" style="1" hidden="1" customWidth="1"/>
    <col min="3322" max="3322" width="10.28515625" style="1" bestFit="1" customWidth="1"/>
    <col min="3323" max="3323" width="0" style="1" hidden="1" customWidth="1"/>
    <col min="3324" max="3324" width="11.28515625" style="1" customWidth="1"/>
    <col min="3325" max="3325" width="0" style="1" hidden="1" customWidth="1"/>
    <col min="3326" max="3326" width="11" style="1" customWidth="1"/>
    <col min="3327" max="3327" width="0" style="1" hidden="1" customWidth="1"/>
    <col min="3328" max="3328" width="9.28515625" style="1" customWidth="1"/>
    <col min="3329" max="3329" width="0" style="1" hidden="1" customWidth="1"/>
    <col min="3330" max="3330" width="10.28515625" style="1" customWidth="1"/>
    <col min="3331" max="3331" width="0" style="1" hidden="1" customWidth="1"/>
    <col min="3332" max="3332" width="10.28515625" style="1" customWidth="1"/>
    <col min="3333" max="3333" width="11.28515625" style="1" customWidth="1"/>
    <col min="3334" max="3345" width="0" style="1" hidden="1" customWidth="1"/>
    <col min="3346" max="3566" width="18" style="1"/>
    <col min="3567" max="3567" width="5.85546875" style="1" bestFit="1" customWidth="1"/>
    <col min="3568" max="3568" width="40.28515625" style="1" customWidth="1"/>
    <col min="3569" max="3569" width="0" style="1" hidden="1" customWidth="1"/>
    <col min="3570" max="3570" width="10.28515625" style="1" customWidth="1"/>
    <col min="3571" max="3571" width="0" style="1" hidden="1" customWidth="1"/>
    <col min="3572" max="3572" width="11.28515625" style="1" customWidth="1"/>
    <col min="3573" max="3573" width="0" style="1" hidden="1" customWidth="1"/>
    <col min="3574" max="3574" width="11.28515625" style="1" customWidth="1"/>
    <col min="3575" max="3575" width="0" style="1" hidden="1" customWidth="1"/>
    <col min="3576" max="3576" width="10.28515625" style="1" customWidth="1"/>
    <col min="3577" max="3577" width="0" style="1" hidden="1" customWidth="1"/>
    <col min="3578" max="3578" width="10.28515625" style="1" bestFit="1" customWidth="1"/>
    <col min="3579" max="3579" width="0" style="1" hidden="1" customWidth="1"/>
    <col min="3580" max="3580" width="11.28515625" style="1" customWidth="1"/>
    <col min="3581" max="3581" width="0" style="1" hidden="1" customWidth="1"/>
    <col min="3582" max="3582" width="11" style="1" customWidth="1"/>
    <col min="3583" max="3583" width="0" style="1" hidden="1" customWidth="1"/>
    <col min="3584" max="3584" width="9.28515625" style="1" customWidth="1"/>
    <col min="3585" max="3585" width="0" style="1" hidden="1" customWidth="1"/>
    <col min="3586" max="3586" width="10.28515625" style="1" customWidth="1"/>
    <col min="3587" max="3587" width="0" style="1" hidden="1" customWidth="1"/>
    <col min="3588" max="3588" width="10.28515625" style="1" customWidth="1"/>
    <col min="3589" max="3589" width="11.28515625" style="1" customWidth="1"/>
    <col min="3590" max="3601" width="0" style="1" hidden="1" customWidth="1"/>
    <col min="3602" max="3822" width="18" style="1"/>
    <col min="3823" max="3823" width="5.85546875" style="1" bestFit="1" customWidth="1"/>
    <col min="3824" max="3824" width="40.28515625" style="1" customWidth="1"/>
    <col min="3825" max="3825" width="0" style="1" hidden="1" customWidth="1"/>
    <col min="3826" max="3826" width="10.28515625" style="1" customWidth="1"/>
    <col min="3827" max="3827" width="0" style="1" hidden="1" customWidth="1"/>
    <col min="3828" max="3828" width="11.28515625" style="1" customWidth="1"/>
    <col min="3829" max="3829" width="0" style="1" hidden="1" customWidth="1"/>
    <col min="3830" max="3830" width="11.28515625" style="1" customWidth="1"/>
    <col min="3831" max="3831" width="0" style="1" hidden="1" customWidth="1"/>
    <col min="3832" max="3832" width="10.28515625" style="1" customWidth="1"/>
    <col min="3833" max="3833" width="0" style="1" hidden="1" customWidth="1"/>
    <col min="3834" max="3834" width="10.28515625" style="1" bestFit="1" customWidth="1"/>
    <col min="3835" max="3835" width="0" style="1" hidden="1" customWidth="1"/>
    <col min="3836" max="3836" width="11.28515625" style="1" customWidth="1"/>
    <col min="3837" max="3837" width="0" style="1" hidden="1" customWidth="1"/>
    <col min="3838" max="3838" width="11" style="1" customWidth="1"/>
    <col min="3839" max="3839" width="0" style="1" hidden="1" customWidth="1"/>
    <col min="3840" max="3840" width="9.28515625" style="1" customWidth="1"/>
    <col min="3841" max="3841" width="0" style="1" hidden="1" customWidth="1"/>
    <col min="3842" max="3842" width="10.28515625" style="1" customWidth="1"/>
    <col min="3843" max="3843" width="0" style="1" hidden="1" customWidth="1"/>
    <col min="3844" max="3844" width="10.28515625" style="1" customWidth="1"/>
    <col min="3845" max="3845" width="11.28515625" style="1" customWidth="1"/>
    <col min="3846" max="3857" width="0" style="1" hidden="1" customWidth="1"/>
    <col min="3858" max="4078" width="18" style="1"/>
    <col min="4079" max="4079" width="5.85546875" style="1" bestFit="1" customWidth="1"/>
    <col min="4080" max="4080" width="40.28515625" style="1" customWidth="1"/>
    <col min="4081" max="4081" width="0" style="1" hidden="1" customWidth="1"/>
    <col min="4082" max="4082" width="10.28515625" style="1" customWidth="1"/>
    <col min="4083" max="4083" width="0" style="1" hidden="1" customWidth="1"/>
    <col min="4084" max="4084" width="11.28515625" style="1" customWidth="1"/>
    <col min="4085" max="4085" width="0" style="1" hidden="1" customWidth="1"/>
    <col min="4086" max="4086" width="11.28515625" style="1" customWidth="1"/>
    <col min="4087" max="4087" width="0" style="1" hidden="1" customWidth="1"/>
    <col min="4088" max="4088" width="10.28515625" style="1" customWidth="1"/>
    <col min="4089" max="4089" width="0" style="1" hidden="1" customWidth="1"/>
    <col min="4090" max="4090" width="10.28515625" style="1" bestFit="1" customWidth="1"/>
    <col min="4091" max="4091" width="0" style="1" hidden="1" customWidth="1"/>
    <col min="4092" max="4092" width="11.28515625" style="1" customWidth="1"/>
    <col min="4093" max="4093" width="0" style="1" hidden="1" customWidth="1"/>
    <col min="4094" max="4094" width="11" style="1" customWidth="1"/>
    <col min="4095" max="4095" width="0" style="1" hidden="1" customWidth="1"/>
    <col min="4096" max="4096" width="9.28515625" style="1" customWidth="1"/>
    <col min="4097" max="4097" width="0" style="1" hidden="1" customWidth="1"/>
    <col min="4098" max="4098" width="10.28515625" style="1" customWidth="1"/>
    <col min="4099" max="4099" width="0" style="1" hidden="1" customWidth="1"/>
    <col min="4100" max="4100" width="10.28515625" style="1" customWidth="1"/>
    <col min="4101" max="4101" width="11.28515625" style="1" customWidth="1"/>
    <col min="4102" max="4113" width="0" style="1" hidden="1" customWidth="1"/>
    <col min="4114" max="4334" width="18" style="1"/>
    <col min="4335" max="4335" width="5.85546875" style="1" bestFit="1" customWidth="1"/>
    <col min="4336" max="4336" width="40.28515625" style="1" customWidth="1"/>
    <col min="4337" max="4337" width="0" style="1" hidden="1" customWidth="1"/>
    <col min="4338" max="4338" width="10.28515625" style="1" customWidth="1"/>
    <col min="4339" max="4339" width="0" style="1" hidden="1" customWidth="1"/>
    <col min="4340" max="4340" width="11.28515625" style="1" customWidth="1"/>
    <col min="4341" max="4341" width="0" style="1" hidden="1" customWidth="1"/>
    <col min="4342" max="4342" width="11.28515625" style="1" customWidth="1"/>
    <col min="4343" max="4343" width="0" style="1" hidden="1" customWidth="1"/>
    <col min="4344" max="4344" width="10.28515625" style="1" customWidth="1"/>
    <col min="4345" max="4345" width="0" style="1" hidden="1" customWidth="1"/>
    <col min="4346" max="4346" width="10.28515625" style="1" bestFit="1" customWidth="1"/>
    <col min="4347" max="4347" width="0" style="1" hidden="1" customWidth="1"/>
    <col min="4348" max="4348" width="11.28515625" style="1" customWidth="1"/>
    <col min="4349" max="4349" width="0" style="1" hidden="1" customWidth="1"/>
    <col min="4350" max="4350" width="11" style="1" customWidth="1"/>
    <col min="4351" max="4351" width="0" style="1" hidden="1" customWidth="1"/>
    <col min="4352" max="4352" width="9.28515625" style="1" customWidth="1"/>
    <col min="4353" max="4353" width="0" style="1" hidden="1" customWidth="1"/>
    <col min="4354" max="4354" width="10.28515625" style="1" customWidth="1"/>
    <col min="4355" max="4355" width="0" style="1" hidden="1" customWidth="1"/>
    <col min="4356" max="4356" width="10.28515625" style="1" customWidth="1"/>
    <col min="4357" max="4357" width="11.28515625" style="1" customWidth="1"/>
    <col min="4358" max="4369" width="0" style="1" hidden="1" customWidth="1"/>
    <col min="4370" max="4590" width="18" style="1"/>
    <col min="4591" max="4591" width="5.85546875" style="1" bestFit="1" customWidth="1"/>
    <col min="4592" max="4592" width="40.28515625" style="1" customWidth="1"/>
    <col min="4593" max="4593" width="0" style="1" hidden="1" customWidth="1"/>
    <col min="4594" max="4594" width="10.28515625" style="1" customWidth="1"/>
    <col min="4595" max="4595" width="0" style="1" hidden="1" customWidth="1"/>
    <col min="4596" max="4596" width="11.28515625" style="1" customWidth="1"/>
    <col min="4597" max="4597" width="0" style="1" hidden="1" customWidth="1"/>
    <col min="4598" max="4598" width="11.28515625" style="1" customWidth="1"/>
    <col min="4599" max="4599" width="0" style="1" hidden="1" customWidth="1"/>
    <col min="4600" max="4600" width="10.28515625" style="1" customWidth="1"/>
    <col min="4601" max="4601" width="0" style="1" hidden="1" customWidth="1"/>
    <col min="4602" max="4602" width="10.28515625" style="1" bestFit="1" customWidth="1"/>
    <col min="4603" max="4603" width="0" style="1" hidden="1" customWidth="1"/>
    <col min="4604" max="4604" width="11.28515625" style="1" customWidth="1"/>
    <col min="4605" max="4605" width="0" style="1" hidden="1" customWidth="1"/>
    <col min="4606" max="4606" width="11" style="1" customWidth="1"/>
    <col min="4607" max="4607" width="0" style="1" hidden="1" customWidth="1"/>
    <col min="4608" max="4608" width="9.28515625" style="1" customWidth="1"/>
    <col min="4609" max="4609" width="0" style="1" hidden="1" customWidth="1"/>
    <col min="4610" max="4610" width="10.28515625" style="1" customWidth="1"/>
    <col min="4611" max="4611" width="0" style="1" hidden="1" customWidth="1"/>
    <col min="4612" max="4612" width="10.28515625" style="1" customWidth="1"/>
    <col min="4613" max="4613" width="11.28515625" style="1" customWidth="1"/>
    <col min="4614" max="4625" width="0" style="1" hidden="1" customWidth="1"/>
    <col min="4626" max="4846" width="18" style="1"/>
    <col min="4847" max="4847" width="5.85546875" style="1" bestFit="1" customWidth="1"/>
    <col min="4848" max="4848" width="40.28515625" style="1" customWidth="1"/>
    <col min="4849" max="4849" width="0" style="1" hidden="1" customWidth="1"/>
    <col min="4850" max="4850" width="10.28515625" style="1" customWidth="1"/>
    <col min="4851" max="4851" width="0" style="1" hidden="1" customWidth="1"/>
    <col min="4852" max="4852" width="11.28515625" style="1" customWidth="1"/>
    <col min="4853" max="4853" width="0" style="1" hidden="1" customWidth="1"/>
    <col min="4854" max="4854" width="11.28515625" style="1" customWidth="1"/>
    <col min="4855" max="4855" width="0" style="1" hidden="1" customWidth="1"/>
    <col min="4856" max="4856" width="10.28515625" style="1" customWidth="1"/>
    <col min="4857" max="4857" width="0" style="1" hidden="1" customWidth="1"/>
    <col min="4858" max="4858" width="10.28515625" style="1" bestFit="1" customWidth="1"/>
    <col min="4859" max="4859" width="0" style="1" hidden="1" customWidth="1"/>
    <col min="4860" max="4860" width="11.28515625" style="1" customWidth="1"/>
    <col min="4861" max="4861" width="0" style="1" hidden="1" customWidth="1"/>
    <col min="4862" max="4862" width="11" style="1" customWidth="1"/>
    <col min="4863" max="4863" width="0" style="1" hidden="1" customWidth="1"/>
    <col min="4864" max="4864" width="9.28515625" style="1" customWidth="1"/>
    <col min="4865" max="4865" width="0" style="1" hidden="1" customWidth="1"/>
    <col min="4866" max="4866" width="10.28515625" style="1" customWidth="1"/>
    <col min="4867" max="4867" width="0" style="1" hidden="1" customWidth="1"/>
    <col min="4868" max="4868" width="10.28515625" style="1" customWidth="1"/>
    <col min="4869" max="4869" width="11.28515625" style="1" customWidth="1"/>
    <col min="4870" max="4881" width="0" style="1" hidden="1" customWidth="1"/>
    <col min="4882" max="5102" width="18" style="1"/>
    <col min="5103" max="5103" width="5.85546875" style="1" bestFit="1" customWidth="1"/>
    <col min="5104" max="5104" width="40.28515625" style="1" customWidth="1"/>
    <col min="5105" max="5105" width="0" style="1" hidden="1" customWidth="1"/>
    <col min="5106" max="5106" width="10.28515625" style="1" customWidth="1"/>
    <col min="5107" max="5107" width="0" style="1" hidden="1" customWidth="1"/>
    <col min="5108" max="5108" width="11.28515625" style="1" customWidth="1"/>
    <col min="5109" max="5109" width="0" style="1" hidden="1" customWidth="1"/>
    <col min="5110" max="5110" width="11.28515625" style="1" customWidth="1"/>
    <col min="5111" max="5111" width="0" style="1" hidden="1" customWidth="1"/>
    <col min="5112" max="5112" width="10.28515625" style="1" customWidth="1"/>
    <col min="5113" max="5113" width="0" style="1" hidden="1" customWidth="1"/>
    <col min="5114" max="5114" width="10.28515625" style="1" bestFit="1" customWidth="1"/>
    <col min="5115" max="5115" width="0" style="1" hidden="1" customWidth="1"/>
    <col min="5116" max="5116" width="11.28515625" style="1" customWidth="1"/>
    <col min="5117" max="5117" width="0" style="1" hidden="1" customWidth="1"/>
    <col min="5118" max="5118" width="11" style="1" customWidth="1"/>
    <col min="5119" max="5119" width="0" style="1" hidden="1" customWidth="1"/>
    <col min="5120" max="5120" width="9.28515625" style="1" customWidth="1"/>
    <col min="5121" max="5121" width="0" style="1" hidden="1" customWidth="1"/>
    <col min="5122" max="5122" width="10.28515625" style="1" customWidth="1"/>
    <col min="5123" max="5123" width="0" style="1" hidden="1" customWidth="1"/>
    <col min="5124" max="5124" width="10.28515625" style="1" customWidth="1"/>
    <col min="5125" max="5125" width="11.28515625" style="1" customWidth="1"/>
    <col min="5126" max="5137" width="0" style="1" hidden="1" customWidth="1"/>
    <col min="5138" max="5358" width="18" style="1"/>
    <col min="5359" max="5359" width="5.85546875" style="1" bestFit="1" customWidth="1"/>
    <col min="5360" max="5360" width="40.28515625" style="1" customWidth="1"/>
    <col min="5361" max="5361" width="0" style="1" hidden="1" customWidth="1"/>
    <col min="5362" max="5362" width="10.28515625" style="1" customWidth="1"/>
    <col min="5363" max="5363" width="0" style="1" hidden="1" customWidth="1"/>
    <col min="5364" max="5364" width="11.28515625" style="1" customWidth="1"/>
    <col min="5365" max="5365" width="0" style="1" hidden="1" customWidth="1"/>
    <col min="5366" max="5366" width="11.28515625" style="1" customWidth="1"/>
    <col min="5367" max="5367" width="0" style="1" hidden="1" customWidth="1"/>
    <col min="5368" max="5368" width="10.28515625" style="1" customWidth="1"/>
    <col min="5369" max="5369" width="0" style="1" hidden="1" customWidth="1"/>
    <col min="5370" max="5370" width="10.28515625" style="1" bestFit="1" customWidth="1"/>
    <col min="5371" max="5371" width="0" style="1" hidden="1" customWidth="1"/>
    <col min="5372" max="5372" width="11.28515625" style="1" customWidth="1"/>
    <col min="5373" max="5373" width="0" style="1" hidden="1" customWidth="1"/>
    <col min="5374" max="5374" width="11" style="1" customWidth="1"/>
    <col min="5375" max="5375" width="0" style="1" hidden="1" customWidth="1"/>
    <col min="5376" max="5376" width="9.28515625" style="1" customWidth="1"/>
    <col min="5377" max="5377" width="0" style="1" hidden="1" customWidth="1"/>
    <col min="5378" max="5378" width="10.28515625" style="1" customWidth="1"/>
    <col min="5379" max="5379" width="0" style="1" hidden="1" customWidth="1"/>
    <col min="5380" max="5380" width="10.28515625" style="1" customWidth="1"/>
    <col min="5381" max="5381" width="11.28515625" style="1" customWidth="1"/>
    <col min="5382" max="5393" width="0" style="1" hidden="1" customWidth="1"/>
    <col min="5394" max="5614" width="18" style="1"/>
    <col min="5615" max="5615" width="5.85546875" style="1" bestFit="1" customWidth="1"/>
    <col min="5616" max="5616" width="40.28515625" style="1" customWidth="1"/>
    <col min="5617" max="5617" width="0" style="1" hidden="1" customWidth="1"/>
    <col min="5618" max="5618" width="10.28515625" style="1" customWidth="1"/>
    <col min="5619" max="5619" width="0" style="1" hidden="1" customWidth="1"/>
    <col min="5620" max="5620" width="11.28515625" style="1" customWidth="1"/>
    <col min="5621" max="5621" width="0" style="1" hidden="1" customWidth="1"/>
    <col min="5622" max="5622" width="11.28515625" style="1" customWidth="1"/>
    <col min="5623" max="5623" width="0" style="1" hidden="1" customWidth="1"/>
    <col min="5624" max="5624" width="10.28515625" style="1" customWidth="1"/>
    <col min="5625" max="5625" width="0" style="1" hidden="1" customWidth="1"/>
    <col min="5626" max="5626" width="10.28515625" style="1" bestFit="1" customWidth="1"/>
    <col min="5627" max="5627" width="0" style="1" hidden="1" customWidth="1"/>
    <col min="5628" max="5628" width="11.28515625" style="1" customWidth="1"/>
    <col min="5629" max="5629" width="0" style="1" hidden="1" customWidth="1"/>
    <col min="5630" max="5630" width="11" style="1" customWidth="1"/>
    <col min="5631" max="5631" width="0" style="1" hidden="1" customWidth="1"/>
    <col min="5632" max="5632" width="9.28515625" style="1" customWidth="1"/>
    <col min="5633" max="5633" width="0" style="1" hidden="1" customWidth="1"/>
    <col min="5634" max="5634" width="10.28515625" style="1" customWidth="1"/>
    <col min="5635" max="5635" width="0" style="1" hidden="1" customWidth="1"/>
    <col min="5636" max="5636" width="10.28515625" style="1" customWidth="1"/>
    <col min="5637" max="5637" width="11.28515625" style="1" customWidth="1"/>
    <col min="5638" max="5649" width="0" style="1" hidden="1" customWidth="1"/>
    <col min="5650" max="5870" width="18" style="1"/>
    <col min="5871" max="5871" width="5.85546875" style="1" bestFit="1" customWidth="1"/>
    <col min="5872" max="5872" width="40.28515625" style="1" customWidth="1"/>
    <col min="5873" max="5873" width="0" style="1" hidden="1" customWidth="1"/>
    <col min="5874" max="5874" width="10.28515625" style="1" customWidth="1"/>
    <col min="5875" max="5875" width="0" style="1" hidden="1" customWidth="1"/>
    <col min="5876" max="5876" width="11.28515625" style="1" customWidth="1"/>
    <col min="5877" max="5877" width="0" style="1" hidden="1" customWidth="1"/>
    <col min="5878" max="5878" width="11.28515625" style="1" customWidth="1"/>
    <col min="5879" max="5879" width="0" style="1" hidden="1" customWidth="1"/>
    <col min="5880" max="5880" width="10.28515625" style="1" customWidth="1"/>
    <col min="5881" max="5881" width="0" style="1" hidden="1" customWidth="1"/>
    <col min="5882" max="5882" width="10.28515625" style="1" bestFit="1" customWidth="1"/>
    <col min="5883" max="5883" width="0" style="1" hidden="1" customWidth="1"/>
    <col min="5884" max="5884" width="11.28515625" style="1" customWidth="1"/>
    <col min="5885" max="5885" width="0" style="1" hidden="1" customWidth="1"/>
    <col min="5886" max="5886" width="11" style="1" customWidth="1"/>
    <col min="5887" max="5887" width="0" style="1" hidden="1" customWidth="1"/>
    <col min="5888" max="5888" width="9.28515625" style="1" customWidth="1"/>
    <col min="5889" max="5889" width="0" style="1" hidden="1" customWidth="1"/>
    <col min="5890" max="5890" width="10.28515625" style="1" customWidth="1"/>
    <col min="5891" max="5891" width="0" style="1" hidden="1" customWidth="1"/>
    <col min="5892" max="5892" width="10.28515625" style="1" customWidth="1"/>
    <col min="5893" max="5893" width="11.28515625" style="1" customWidth="1"/>
    <col min="5894" max="5905" width="0" style="1" hidden="1" customWidth="1"/>
    <col min="5906" max="6126" width="18" style="1"/>
    <col min="6127" max="6127" width="5.85546875" style="1" bestFit="1" customWidth="1"/>
    <col min="6128" max="6128" width="40.28515625" style="1" customWidth="1"/>
    <col min="6129" max="6129" width="0" style="1" hidden="1" customWidth="1"/>
    <col min="6130" max="6130" width="10.28515625" style="1" customWidth="1"/>
    <col min="6131" max="6131" width="0" style="1" hidden="1" customWidth="1"/>
    <col min="6132" max="6132" width="11.28515625" style="1" customWidth="1"/>
    <col min="6133" max="6133" width="0" style="1" hidden="1" customWidth="1"/>
    <col min="6134" max="6134" width="11.28515625" style="1" customWidth="1"/>
    <col min="6135" max="6135" width="0" style="1" hidden="1" customWidth="1"/>
    <col min="6136" max="6136" width="10.28515625" style="1" customWidth="1"/>
    <col min="6137" max="6137" width="0" style="1" hidden="1" customWidth="1"/>
    <col min="6138" max="6138" width="10.28515625" style="1" bestFit="1" customWidth="1"/>
    <col min="6139" max="6139" width="0" style="1" hidden="1" customWidth="1"/>
    <col min="6140" max="6140" width="11.28515625" style="1" customWidth="1"/>
    <col min="6141" max="6141" width="0" style="1" hidden="1" customWidth="1"/>
    <col min="6142" max="6142" width="11" style="1" customWidth="1"/>
    <col min="6143" max="6143" width="0" style="1" hidden="1" customWidth="1"/>
    <col min="6144" max="6144" width="9.28515625" style="1" customWidth="1"/>
    <col min="6145" max="6145" width="0" style="1" hidden="1" customWidth="1"/>
    <col min="6146" max="6146" width="10.28515625" style="1" customWidth="1"/>
    <col min="6147" max="6147" width="0" style="1" hidden="1" customWidth="1"/>
    <col min="6148" max="6148" width="10.28515625" style="1" customWidth="1"/>
    <col min="6149" max="6149" width="11.28515625" style="1" customWidth="1"/>
    <col min="6150" max="6161" width="0" style="1" hidden="1" customWidth="1"/>
    <col min="6162" max="6382" width="18" style="1"/>
    <col min="6383" max="6383" width="5.85546875" style="1" bestFit="1" customWidth="1"/>
    <col min="6384" max="6384" width="40.28515625" style="1" customWidth="1"/>
    <col min="6385" max="6385" width="0" style="1" hidden="1" customWidth="1"/>
    <col min="6386" max="6386" width="10.28515625" style="1" customWidth="1"/>
    <col min="6387" max="6387" width="0" style="1" hidden="1" customWidth="1"/>
    <col min="6388" max="6388" width="11.28515625" style="1" customWidth="1"/>
    <col min="6389" max="6389" width="0" style="1" hidden="1" customWidth="1"/>
    <col min="6390" max="6390" width="11.28515625" style="1" customWidth="1"/>
    <col min="6391" max="6391" width="0" style="1" hidden="1" customWidth="1"/>
    <col min="6392" max="6392" width="10.28515625" style="1" customWidth="1"/>
    <col min="6393" max="6393" width="0" style="1" hidden="1" customWidth="1"/>
    <col min="6394" max="6394" width="10.28515625" style="1" bestFit="1" customWidth="1"/>
    <col min="6395" max="6395" width="0" style="1" hidden="1" customWidth="1"/>
    <col min="6396" max="6396" width="11.28515625" style="1" customWidth="1"/>
    <col min="6397" max="6397" width="0" style="1" hidden="1" customWidth="1"/>
    <col min="6398" max="6398" width="11" style="1" customWidth="1"/>
    <col min="6399" max="6399" width="0" style="1" hidden="1" customWidth="1"/>
    <col min="6400" max="6400" width="9.28515625" style="1" customWidth="1"/>
    <col min="6401" max="6401" width="0" style="1" hidden="1" customWidth="1"/>
    <col min="6402" max="6402" width="10.28515625" style="1" customWidth="1"/>
    <col min="6403" max="6403" width="0" style="1" hidden="1" customWidth="1"/>
    <col min="6404" max="6404" width="10.28515625" style="1" customWidth="1"/>
    <col min="6405" max="6405" width="11.28515625" style="1" customWidth="1"/>
    <col min="6406" max="6417" width="0" style="1" hidden="1" customWidth="1"/>
    <col min="6418" max="6638" width="18" style="1"/>
    <col min="6639" max="6639" width="5.85546875" style="1" bestFit="1" customWidth="1"/>
    <col min="6640" max="6640" width="40.28515625" style="1" customWidth="1"/>
    <col min="6641" max="6641" width="0" style="1" hidden="1" customWidth="1"/>
    <col min="6642" max="6642" width="10.28515625" style="1" customWidth="1"/>
    <col min="6643" max="6643" width="0" style="1" hidden="1" customWidth="1"/>
    <col min="6644" max="6644" width="11.28515625" style="1" customWidth="1"/>
    <col min="6645" max="6645" width="0" style="1" hidden="1" customWidth="1"/>
    <col min="6646" max="6646" width="11.28515625" style="1" customWidth="1"/>
    <col min="6647" max="6647" width="0" style="1" hidden="1" customWidth="1"/>
    <col min="6648" max="6648" width="10.28515625" style="1" customWidth="1"/>
    <col min="6649" max="6649" width="0" style="1" hidden="1" customWidth="1"/>
    <col min="6650" max="6650" width="10.28515625" style="1" bestFit="1" customWidth="1"/>
    <col min="6651" max="6651" width="0" style="1" hidden="1" customWidth="1"/>
    <col min="6652" max="6652" width="11.28515625" style="1" customWidth="1"/>
    <col min="6653" max="6653" width="0" style="1" hidden="1" customWidth="1"/>
    <col min="6654" max="6654" width="11" style="1" customWidth="1"/>
    <col min="6655" max="6655" width="0" style="1" hidden="1" customWidth="1"/>
    <col min="6656" max="6656" width="9.28515625" style="1" customWidth="1"/>
    <col min="6657" max="6657" width="0" style="1" hidden="1" customWidth="1"/>
    <col min="6658" max="6658" width="10.28515625" style="1" customWidth="1"/>
    <col min="6659" max="6659" width="0" style="1" hidden="1" customWidth="1"/>
    <col min="6660" max="6660" width="10.28515625" style="1" customWidth="1"/>
    <col min="6661" max="6661" width="11.28515625" style="1" customWidth="1"/>
    <col min="6662" max="6673" width="0" style="1" hidden="1" customWidth="1"/>
    <col min="6674" max="6894" width="18" style="1"/>
    <col min="6895" max="6895" width="5.85546875" style="1" bestFit="1" customWidth="1"/>
    <col min="6896" max="6896" width="40.28515625" style="1" customWidth="1"/>
    <col min="6897" max="6897" width="0" style="1" hidden="1" customWidth="1"/>
    <col min="6898" max="6898" width="10.28515625" style="1" customWidth="1"/>
    <col min="6899" max="6899" width="0" style="1" hidden="1" customWidth="1"/>
    <col min="6900" max="6900" width="11.28515625" style="1" customWidth="1"/>
    <col min="6901" max="6901" width="0" style="1" hidden="1" customWidth="1"/>
    <col min="6902" max="6902" width="11.28515625" style="1" customWidth="1"/>
    <col min="6903" max="6903" width="0" style="1" hidden="1" customWidth="1"/>
    <col min="6904" max="6904" width="10.28515625" style="1" customWidth="1"/>
    <col min="6905" max="6905" width="0" style="1" hidden="1" customWidth="1"/>
    <col min="6906" max="6906" width="10.28515625" style="1" bestFit="1" customWidth="1"/>
    <col min="6907" max="6907" width="0" style="1" hidden="1" customWidth="1"/>
    <col min="6908" max="6908" width="11.28515625" style="1" customWidth="1"/>
    <col min="6909" max="6909" width="0" style="1" hidden="1" customWidth="1"/>
    <col min="6910" max="6910" width="11" style="1" customWidth="1"/>
    <col min="6911" max="6911" width="0" style="1" hidden="1" customWidth="1"/>
    <col min="6912" max="6912" width="9.28515625" style="1" customWidth="1"/>
    <col min="6913" max="6913" width="0" style="1" hidden="1" customWidth="1"/>
    <col min="6914" max="6914" width="10.28515625" style="1" customWidth="1"/>
    <col min="6915" max="6915" width="0" style="1" hidden="1" customWidth="1"/>
    <col min="6916" max="6916" width="10.28515625" style="1" customWidth="1"/>
    <col min="6917" max="6917" width="11.28515625" style="1" customWidth="1"/>
    <col min="6918" max="6929" width="0" style="1" hidden="1" customWidth="1"/>
    <col min="6930" max="7150" width="18" style="1"/>
    <col min="7151" max="7151" width="5.85546875" style="1" bestFit="1" customWidth="1"/>
    <col min="7152" max="7152" width="40.28515625" style="1" customWidth="1"/>
    <col min="7153" max="7153" width="0" style="1" hidden="1" customWidth="1"/>
    <col min="7154" max="7154" width="10.28515625" style="1" customWidth="1"/>
    <col min="7155" max="7155" width="0" style="1" hidden="1" customWidth="1"/>
    <col min="7156" max="7156" width="11.28515625" style="1" customWidth="1"/>
    <col min="7157" max="7157" width="0" style="1" hidden="1" customWidth="1"/>
    <col min="7158" max="7158" width="11.28515625" style="1" customWidth="1"/>
    <col min="7159" max="7159" width="0" style="1" hidden="1" customWidth="1"/>
    <col min="7160" max="7160" width="10.28515625" style="1" customWidth="1"/>
    <col min="7161" max="7161" width="0" style="1" hidden="1" customWidth="1"/>
    <col min="7162" max="7162" width="10.28515625" style="1" bestFit="1" customWidth="1"/>
    <col min="7163" max="7163" width="0" style="1" hidden="1" customWidth="1"/>
    <col min="7164" max="7164" width="11.28515625" style="1" customWidth="1"/>
    <col min="7165" max="7165" width="0" style="1" hidden="1" customWidth="1"/>
    <col min="7166" max="7166" width="11" style="1" customWidth="1"/>
    <col min="7167" max="7167" width="0" style="1" hidden="1" customWidth="1"/>
    <col min="7168" max="7168" width="9.28515625" style="1" customWidth="1"/>
    <col min="7169" max="7169" width="0" style="1" hidden="1" customWidth="1"/>
    <col min="7170" max="7170" width="10.28515625" style="1" customWidth="1"/>
    <col min="7171" max="7171" width="0" style="1" hidden="1" customWidth="1"/>
    <col min="7172" max="7172" width="10.28515625" style="1" customWidth="1"/>
    <col min="7173" max="7173" width="11.28515625" style="1" customWidth="1"/>
    <col min="7174" max="7185" width="0" style="1" hidden="1" customWidth="1"/>
    <col min="7186" max="7406" width="18" style="1"/>
    <col min="7407" max="7407" width="5.85546875" style="1" bestFit="1" customWidth="1"/>
    <col min="7408" max="7408" width="40.28515625" style="1" customWidth="1"/>
    <col min="7409" max="7409" width="0" style="1" hidden="1" customWidth="1"/>
    <col min="7410" max="7410" width="10.28515625" style="1" customWidth="1"/>
    <col min="7411" max="7411" width="0" style="1" hidden="1" customWidth="1"/>
    <col min="7412" max="7412" width="11.28515625" style="1" customWidth="1"/>
    <col min="7413" max="7413" width="0" style="1" hidden="1" customWidth="1"/>
    <col min="7414" max="7414" width="11.28515625" style="1" customWidth="1"/>
    <col min="7415" max="7415" width="0" style="1" hidden="1" customWidth="1"/>
    <col min="7416" max="7416" width="10.28515625" style="1" customWidth="1"/>
    <col min="7417" max="7417" width="0" style="1" hidden="1" customWidth="1"/>
    <col min="7418" max="7418" width="10.28515625" style="1" bestFit="1" customWidth="1"/>
    <col min="7419" max="7419" width="0" style="1" hidden="1" customWidth="1"/>
    <col min="7420" max="7420" width="11.28515625" style="1" customWidth="1"/>
    <col min="7421" max="7421" width="0" style="1" hidden="1" customWidth="1"/>
    <col min="7422" max="7422" width="11" style="1" customWidth="1"/>
    <col min="7423" max="7423" width="0" style="1" hidden="1" customWidth="1"/>
    <col min="7424" max="7424" width="9.28515625" style="1" customWidth="1"/>
    <col min="7425" max="7425" width="0" style="1" hidden="1" customWidth="1"/>
    <col min="7426" max="7426" width="10.28515625" style="1" customWidth="1"/>
    <col min="7427" max="7427" width="0" style="1" hidden="1" customWidth="1"/>
    <col min="7428" max="7428" width="10.28515625" style="1" customWidth="1"/>
    <col min="7429" max="7429" width="11.28515625" style="1" customWidth="1"/>
    <col min="7430" max="7441" width="0" style="1" hidden="1" customWidth="1"/>
    <col min="7442" max="7662" width="18" style="1"/>
    <col min="7663" max="7663" width="5.85546875" style="1" bestFit="1" customWidth="1"/>
    <col min="7664" max="7664" width="40.28515625" style="1" customWidth="1"/>
    <col min="7665" max="7665" width="0" style="1" hidden="1" customWidth="1"/>
    <col min="7666" max="7666" width="10.28515625" style="1" customWidth="1"/>
    <col min="7667" max="7667" width="0" style="1" hidden="1" customWidth="1"/>
    <col min="7668" max="7668" width="11.28515625" style="1" customWidth="1"/>
    <col min="7669" max="7669" width="0" style="1" hidden="1" customWidth="1"/>
    <col min="7670" max="7670" width="11.28515625" style="1" customWidth="1"/>
    <col min="7671" max="7671" width="0" style="1" hidden="1" customWidth="1"/>
    <col min="7672" max="7672" width="10.28515625" style="1" customWidth="1"/>
    <col min="7673" max="7673" width="0" style="1" hidden="1" customWidth="1"/>
    <col min="7674" max="7674" width="10.28515625" style="1" bestFit="1" customWidth="1"/>
    <col min="7675" max="7675" width="0" style="1" hidden="1" customWidth="1"/>
    <col min="7676" max="7676" width="11.28515625" style="1" customWidth="1"/>
    <col min="7677" max="7677" width="0" style="1" hidden="1" customWidth="1"/>
    <col min="7678" max="7678" width="11" style="1" customWidth="1"/>
    <col min="7679" max="7679" width="0" style="1" hidden="1" customWidth="1"/>
    <col min="7680" max="7680" width="9.28515625" style="1" customWidth="1"/>
    <col min="7681" max="7681" width="0" style="1" hidden="1" customWidth="1"/>
    <col min="7682" max="7682" width="10.28515625" style="1" customWidth="1"/>
    <col min="7683" max="7683" width="0" style="1" hidden="1" customWidth="1"/>
    <col min="7684" max="7684" width="10.28515625" style="1" customWidth="1"/>
    <col min="7685" max="7685" width="11.28515625" style="1" customWidth="1"/>
    <col min="7686" max="7697" width="0" style="1" hidden="1" customWidth="1"/>
    <col min="7698" max="7918" width="18" style="1"/>
    <col min="7919" max="7919" width="5.85546875" style="1" bestFit="1" customWidth="1"/>
    <col min="7920" max="7920" width="40.28515625" style="1" customWidth="1"/>
    <col min="7921" max="7921" width="0" style="1" hidden="1" customWidth="1"/>
    <col min="7922" max="7922" width="10.28515625" style="1" customWidth="1"/>
    <col min="7923" max="7923" width="0" style="1" hidden="1" customWidth="1"/>
    <col min="7924" max="7924" width="11.28515625" style="1" customWidth="1"/>
    <col min="7925" max="7925" width="0" style="1" hidden="1" customWidth="1"/>
    <col min="7926" max="7926" width="11.28515625" style="1" customWidth="1"/>
    <col min="7927" max="7927" width="0" style="1" hidden="1" customWidth="1"/>
    <col min="7928" max="7928" width="10.28515625" style="1" customWidth="1"/>
    <col min="7929" max="7929" width="0" style="1" hidden="1" customWidth="1"/>
    <col min="7930" max="7930" width="10.28515625" style="1" bestFit="1" customWidth="1"/>
    <col min="7931" max="7931" width="0" style="1" hidden="1" customWidth="1"/>
    <col min="7932" max="7932" width="11.28515625" style="1" customWidth="1"/>
    <col min="7933" max="7933" width="0" style="1" hidden="1" customWidth="1"/>
    <col min="7934" max="7934" width="11" style="1" customWidth="1"/>
    <col min="7935" max="7935" width="0" style="1" hidden="1" customWidth="1"/>
    <col min="7936" max="7936" width="9.28515625" style="1" customWidth="1"/>
    <col min="7937" max="7937" width="0" style="1" hidden="1" customWidth="1"/>
    <col min="7938" max="7938" width="10.28515625" style="1" customWidth="1"/>
    <col min="7939" max="7939" width="0" style="1" hidden="1" customWidth="1"/>
    <col min="7940" max="7940" width="10.28515625" style="1" customWidth="1"/>
    <col min="7941" max="7941" width="11.28515625" style="1" customWidth="1"/>
    <col min="7942" max="7953" width="0" style="1" hidden="1" customWidth="1"/>
    <col min="7954" max="8174" width="18" style="1"/>
    <col min="8175" max="8175" width="5.85546875" style="1" bestFit="1" customWidth="1"/>
    <col min="8176" max="8176" width="40.28515625" style="1" customWidth="1"/>
    <col min="8177" max="8177" width="0" style="1" hidden="1" customWidth="1"/>
    <col min="8178" max="8178" width="10.28515625" style="1" customWidth="1"/>
    <col min="8179" max="8179" width="0" style="1" hidden="1" customWidth="1"/>
    <col min="8180" max="8180" width="11.28515625" style="1" customWidth="1"/>
    <col min="8181" max="8181" width="0" style="1" hidden="1" customWidth="1"/>
    <col min="8182" max="8182" width="11.28515625" style="1" customWidth="1"/>
    <col min="8183" max="8183" width="0" style="1" hidden="1" customWidth="1"/>
    <col min="8184" max="8184" width="10.28515625" style="1" customWidth="1"/>
    <col min="8185" max="8185" width="0" style="1" hidden="1" customWidth="1"/>
    <col min="8186" max="8186" width="10.28515625" style="1" bestFit="1" customWidth="1"/>
    <col min="8187" max="8187" width="0" style="1" hidden="1" customWidth="1"/>
    <col min="8188" max="8188" width="11.28515625" style="1" customWidth="1"/>
    <col min="8189" max="8189" width="0" style="1" hidden="1" customWidth="1"/>
    <col min="8190" max="8190" width="11" style="1" customWidth="1"/>
    <col min="8191" max="8191" width="0" style="1" hidden="1" customWidth="1"/>
    <col min="8192" max="8192" width="9.28515625" style="1" customWidth="1"/>
    <col min="8193" max="8193" width="0" style="1" hidden="1" customWidth="1"/>
    <col min="8194" max="8194" width="10.28515625" style="1" customWidth="1"/>
    <col min="8195" max="8195" width="0" style="1" hidden="1" customWidth="1"/>
    <col min="8196" max="8196" width="10.28515625" style="1" customWidth="1"/>
    <col min="8197" max="8197" width="11.28515625" style="1" customWidth="1"/>
    <col min="8198" max="8209" width="0" style="1" hidden="1" customWidth="1"/>
    <col min="8210" max="8430" width="18" style="1"/>
    <col min="8431" max="8431" width="5.85546875" style="1" bestFit="1" customWidth="1"/>
    <col min="8432" max="8432" width="40.28515625" style="1" customWidth="1"/>
    <col min="8433" max="8433" width="0" style="1" hidden="1" customWidth="1"/>
    <col min="8434" max="8434" width="10.28515625" style="1" customWidth="1"/>
    <col min="8435" max="8435" width="0" style="1" hidden="1" customWidth="1"/>
    <col min="8436" max="8436" width="11.28515625" style="1" customWidth="1"/>
    <col min="8437" max="8437" width="0" style="1" hidden="1" customWidth="1"/>
    <col min="8438" max="8438" width="11.28515625" style="1" customWidth="1"/>
    <col min="8439" max="8439" width="0" style="1" hidden="1" customWidth="1"/>
    <col min="8440" max="8440" width="10.28515625" style="1" customWidth="1"/>
    <col min="8441" max="8441" width="0" style="1" hidden="1" customWidth="1"/>
    <col min="8442" max="8442" width="10.28515625" style="1" bestFit="1" customWidth="1"/>
    <col min="8443" max="8443" width="0" style="1" hidden="1" customWidth="1"/>
    <col min="8444" max="8444" width="11.28515625" style="1" customWidth="1"/>
    <col min="8445" max="8445" width="0" style="1" hidden="1" customWidth="1"/>
    <col min="8446" max="8446" width="11" style="1" customWidth="1"/>
    <col min="8447" max="8447" width="0" style="1" hidden="1" customWidth="1"/>
    <col min="8448" max="8448" width="9.28515625" style="1" customWidth="1"/>
    <col min="8449" max="8449" width="0" style="1" hidden="1" customWidth="1"/>
    <col min="8450" max="8450" width="10.28515625" style="1" customWidth="1"/>
    <col min="8451" max="8451" width="0" style="1" hidden="1" customWidth="1"/>
    <col min="8452" max="8452" width="10.28515625" style="1" customWidth="1"/>
    <col min="8453" max="8453" width="11.28515625" style="1" customWidth="1"/>
    <col min="8454" max="8465" width="0" style="1" hidden="1" customWidth="1"/>
    <col min="8466" max="8686" width="18" style="1"/>
    <col min="8687" max="8687" width="5.85546875" style="1" bestFit="1" customWidth="1"/>
    <col min="8688" max="8688" width="40.28515625" style="1" customWidth="1"/>
    <col min="8689" max="8689" width="0" style="1" hidden="1" customWidth="1"/>
    <col min="8690" max="8690" width="10.28515625" style="1" customWidth="1"/>
    <col min="8691" max="8691" width="0" style="1" hidden="1" customWidth="1"/>
    <col min="8692" max="8692" width="11.28515625" style="1" customWidth="1"/>
    <col min="8693" max="8693" width="0" style="1" hidden="1" customWidth="1"/>
    <col min="8694" max="8694" width="11.28515625" style="1" customWidth="1"/>
    <col min="8695" max="8695" width="0" style="1" hidden="1" customWidth="1"/>
    <col min="8696" max="8696" width="10.28515625" style="1" customWidth="1"/>
    <col min="8697" max="8697" width="0" style="1" hidden="1" customWidth="1"/>
    <col min="8698" max="8698" width="10.28515625" style="1" bestFit="1" customWidth="1"/>
    <col min="8699" max="8699" width="0" style="1" hidden="1" customWidth="1"/>
    <col min="8700" max="8700" width="11.28515625" style="1" customWidth="1"/>
    <col min="8701" max="8701" width="0" style="1" hidden="1" customWidth="1"/>
    <col min="8702" max="8702" width="11" style="1" customWidth="1"/>
    <col min="8703" max="8703" width="0" style="1" hidden="1" customWidth="1"/>
    <col min="8704" max="8704" width="9.28515625" style="1" customWidth="1"/>
    <col min="8705" max="8705" width="0" style="1" hidden="1" customWidth="1"/>
    <col min="8706" max="8706" width="10.28515625" style="1" customWidth="1"/>
    <col min="8707" max="8707" width="0" style="1" hidden="1" customWidth="1"/>
    <col min="8708" max="8708" width="10.28515625" style="1" customWidth="1"/>
    <col min="8709" max="8709" width="11.28515625" style="1" customWidth="1"/>
    <col min="8710" max="8721" width="0" style="1" hidden="1" customWidth="1"/>
    <col min="8722" max="8942" width="18" style="1"/>
    <col min="8943" max="8943" width="5.85546875" style="1" bestFit="1" customWidth="1"/>
    <col min="8944" max="8944" width="40.28515625" style="1" customWidth="1"/>
    <col min="8945" max="8945" width="0" style="1" hidden="1" customWidth="1"/>
    <col min="8946" max="8946" width="10.28515625" style="1" customWidth="1"/>
    <col min="8947" max="8947" width="0" style="1" hidden="1" customWidth="1"/>
    <col min="8948" max="8948" width="11.28515625" style="1" customWidth="1"/>
    <col min="8949" max="8949" width="0" style="1" hidden="1" customWidth="1"/>
    <col min="8950" max="8950" width="11.28515625" style="1" customWidth="1"/>
    <col min="8951" max="8951" width="0" style="1" hidden="1" customWidth="1"/>
    <col min="8952" max="8952" width="10.28515625" style="1" customWidth="1"/>
    <col min="8953" max="8953" width="0" style="1" hidden="1" customWidth="1"/>
    <col min="8954" max="8954" width="10.28515625" style="1" bestFit="1" customWidth="1"/>
    <col min="8955" max="8955" width="0" style="1" hidden="1" customWidth="1"/>
    <col min="8956" max="8956" width="11.28515625" style="1" customWidth="1"/>
    <col min="8957" max="8957" width="0" style="1" hidden="1" customWidth="1"/>
    <col min="8958" max="8958" width="11" style="1" customWidth="1"/>
    <col min="8959" max="8959" width="0" style="1" hidden="1" customWidth="1"/>
    <col min="8960" max="8960" width="9.28515625" style="1" customWidth="1"/>
    <col min="8961" max="8961" width="0" style="1" hidden="1" customWidth="1"/>
    <col min="8962" max="8962" width="10.28515625" style="1" customWidth="1"/>
    <col min="8963" max="8963" width="0" style="1" hidden="1" customWidth="1"/>
    <col min="8964" max="8964" width="10.28515625" style="1" customWidth="1"/>
    <col min="8965" max="8965" width="11.28515625" style="1" customWidth="1"/>
    <col min="8966" max="8977" width="0" style="1" hidden="1" customWidth="1"/>
    <col min="8978" max="9198" width="18" style="1"/>
    <col min="9199" max="9199" width="5.85546875" style="1" bestFit="1" customWidth="1"/>
    <col min="9200" max="9200" width="40.28515625" style="1" customWidth="1"/>
    <col min="9201" max="9201" width="0" style="1" hidden="1" customWidth="1"/>
    <col min="9202" max="9202" width="10.28515625" style="1" customWidth="1"/>
    <col min="9203" max="9203" width="0" style="1" hidden="1" customWidth="1"/>
    <col min="9204" max="9204" width="11.28515625" style="1" customWidth="1"/>
    <col min="9205" max="9205" width="0" style="1" hidden="1" customWidth="1"/>
    <col min="9206" max="9206" width="11.28515625" style="1" customWidth="1"/>
    <col min="9207" max="9207" width="0" style="1" hidden="1" customWidth="1"/>
    <col min="9208" max="9208" width="10.28515625" style="1" customWidth="1"/>
    <col min="9209" max="9209" width="0" style="1" hidden="1" customWidth="1"/>
    <col min="9210" max="9210" width="10.28515625" style="1" bestFit="1" customWidth="1"/>
    <col min="9211" max="9211" width="0" style="1" hidden="1" customWidth="1"/>
    <col min="9212" max="9212" width="11.28515625" style="1" customWidth="1"/>
    <col min="9213" max="9213" width="0" style="1" hidden="1" customWidth="1"/>
    <col min="9214" max="9214" width="11" style="1" customWidth="1"/>
    <col min="9215" max="9215" width="0" style="1" hidden="1" customWidth="1"/>
    <col min="9216" max="9216" width="9.28515625" style="1" customWidth="1"/>
    <col min="9217" max="9217" width="0" style="1" hidden="1" customWidth="1"/>
    <col min="9218" max="9218" width="10.28515625" style="1" customWidth="1"/>
    <col min="9219" max="9219" width="0" style="1" hidden="1" customWidth="1"/>
    <col min="9220" max="9220" width="10.28515625" style="1" customWidth="1"/>
    <col min="9221" max="9221" width="11.28515625" style="1" customWidth="1"/>
    <col min="9222" max="9233" width="0" style="1" hidden="1" customWidth="1"/>
    <col min="9234" max="9454" width="18" style="1"/>
    <col min="9455" max="9455" width="5.85546875" style="1" bestFit="1" customWidth="1"/>
    <col min="9456" max="9456" width="40.28515625" style="1" customWidth="1"/>
    <col min="9457" max="9457" width="0" style="1" hidden="1" customWidth="1"/>
    <col min="9458" max="9458" width="10.28515625" style="1" customWidth="1"/>
    <col min="9459" max="9459" width="0" style="1" hidden="1" customWidth="1"/>
    <col min="9460" max="9460" width="11.28515625" style="1" customWidth="1"/>
    <col min="9461" max="9461" width="0" style="1" hidden="1" customWidth="1"/>
    <col min="9462" max="9462" width="11.28515625" style="1" customWidth="1"/>
    <col min="9463" max="9463" width="0" style="1" hidden="1" customWidth="1"/>
    <col min="9464" max="9464" width="10.28515625" style="1" customWidth="1"/>
    <col min="9465" max="9465" width="0" style="1" hidden="1" customWidth="1"/>
    <col min="9466" max="9466" width="10.28515625" style="1" bestFit="1" customWidth="1"/>
    <col min="9467" max="9467" width="0" style="1" hidden="1" customWidth="1"/>
    <col min="9468" max="9468" width="11.28515625" style="1" customWidth="1"/>
    <col min="9469" max="9469" width="0" style="1" hidden="1" customWidth="1"/>
    <col min="9470" max="9470" width="11" style="1" customWidth="1"/>
    <col min="9471" max="9471" width="0" style="1" hidden="1" customWidth="1"/>
    <col min="9472" max="9472" width="9.28515625" style="1" customWidth="1"/>
    <col min="9473" max="9473" width="0" style="1" hidden="1" customWidth="1"/>
    <col min="9474" max="9474" width="10.28515625" style="1" customWidth="1"/>
    <col min="9475" max="9475" width="0" style="1" hidden="1" customWidth="1"/>
    <col min="9476" max="9476" width="10.28515625" style="1" customWidth="1"/>
    <col min="9477" max="9477" width="11.28515625" style="1" customWidth="1"/>
    <col min="9478" max="9489" width="0" style="1" hidden="1" customWidth="1"/>
    <col min="9490" max="9710" width="18" style="1"/>
    <col min="9711" max="9711" width="5.85546875" style="1" bestFit="1" customWidth="1"/>
    <col min="9712" max="9712" width="40.28515625" style="1" customWidth="1"/>
    <col min="9713" max="9713" width="0" style="1" hidden="1" customWidth="1"/>
    <col min="9714" max="9714" width="10.28515625" style="1" customWidth="1"/>
    <col min="9715" max="9715" width="0" style="1" hidden="1" customWidth="1"/>
    <col min="9716" max="9716" width="11.28515625" style="1" customWidth="1"/>
    <col min="9717" max="9717" width="0" style="1" hidden="1" customWidth="1"/>
    <col min="9718" max="9718" width="11.28515625" style="1" customWidth="1"/>
    <col min="9719" max="9719" width="0" style="1" hidden="1" customWidth="1"/>
    <col min="9720" max="9720" width="10.28515625" style="1" customWidth="1"/>
    <col min="9721" max="9721" width="0" style="1" hidden="1" customWidth="1"/>
    <col min="9722" max="9722" width="10.28515625" style="1" bestFit="1" customWidth="1"/>
    <col min="9723" max="9723" width="0" style="1" hidden="1" customWidth="1"/>
    <col min="9724" max="9724" width="11.28515625" style="1" customWidth="1"/>
    <col min="9725" max="9725" width="0" style="1" hidden="1" customWidth="1"/>
    <col min="9726" max="9726" width="11" style="1" customWidth="1"/>
    <col min="9727" max="9727" width="0" style="1" hidden="1" customWidth="1"/>
    <col min="9728" max="9728" width="9.28515625" style="1" customWidth="1"/>
    <col min="9729" max="9729" width="0" style="1" hidden="1" customWidth="1"/>
    <col min="9730" max="9730" width="10.28515625" style="1" customWidth="1"/>
    <col min="9731" max="9731" width="0" style="1" hidden="1" customWidth="1"/>
    <col min="9732" max="9732" width="10.28515625" style="1" customWidth="1"/>
    <col min="9733" max="9733" width="11.28515625" style="1" customWidth="1"/>
    <col min="9734" max="9745" width="0" style="1" hidden="1" customWidth="1"/>
    <col min="9746" max="9966" width="18" style="1"/>
    <col min="9967" max="9967" width="5.85546875" style="1" bestFit="1" customWidth="1"/>
    <col min="9968" max="9968" width="40.28515625" style="1" customWidth="1"/>
    <col min="9969" max="9969" width="0" style="1" hidden="1" customWidth="1"/>
    <col min="9970" max="9970" width="10.28515625" style="1" customWidth="1"/>
    <col min="9971" max="9971" width="0" style="1" hidden="1" customWidth="1"/>
    <col min="9972" max="9972" width="11.28515625" style="1" customWidth="1"/>
    <col min="9973" max="9973" width="0" style="1" hidden="1" customWidth="1"/>
    <col min="9974" max="9974" width="11.28515625" style="1" customWidth="1"/>
    <col min="9975" max="9975" width="0" style="1" hidden="1" customWidth="1"/>
    <col min="9976" max="9976" width="10.28515625" style="1" customWidth="1"/>
    <col min="9977" max="9977" width="0" style="1" hidden="1" customWidth="1"/>
    <col min="9978" max="9978" width="10.28515625" style="1" bestFit="1" customWidth="1"/>
    <col min="9979" max="9979" width="0" style="1" hidden="1" customWidth="1"/>
    <col min="9980" max="9980" width="11.28515625" style="1" customWidth="1"/>
    <col min="9981" max="9981" width="0" style="1" hidden="1" customWidth="1"/>
    <col min="9982" max="9982" width="11" style="1" customWidth="1"/>
    <col min="9983" max="9983" width="0" style="1" hidden="1" customWidth="1"/>
    <col min="9984" max="9984" width="9.28515625" style="1" customWidth="1"/>
    <col min="9985" max="9985" width="0" style="1" hidden="1" customWidth="1"/>
    <col min="9986" max="9986" width="10.28515625" style="1" customWidth="1"/>
    <col min="9987" max="9987" width="0" style="1" hidden="1" customWidth="1"/>
    <col min="9988" max="9988" width="10.28515625" style="1" customWidth="1"/>
    <col min="9989" max="9989" width="11.28515625" style="1" customWidth="1"/>
    <col min="9990" max="10001" width="0" style="1" hidden="1" customWidth="1"/>
    <col min="10002" max="10222" width="18" style="1"/>
    <col min="10223" max="10223" width="5.85546875" style="1" bestFit="1" customWidth="1"/>
    <col min="10224" max="10224" width="40.28515625" style="1" customWidth="1"/>
    <col min="10225" max="10225" width="0" style="1" hidden="1" customWidth="1"/>
    <col min="10226" max="10226" width="10.28515625" style="1" customWidth="1"/>
    <col min="10227" max="10227" width="0" style="1" hidden="1" customWidth="1"/>
    <col min="10228" max="10228" width="11.28515625" style="1" customWidth="1"/>
    <col min="10229" max="10229" width="0" style="1" hidden="1" customWidth="1"/>
    <col min="10230" max="10230" width="11.28515625" style="1" customWidth="1"/>
    <col min="10231" max="10231" width="0" style="1" hidden="1" customWidth="1"/>
    <col min="10232" max="10232" width="10.28515625" style="1" customWidth="1"/>
    <col min="10233" max="10233" width="0" style="1" hidden="1" customWidth="1"/>
    <col min="10234" max="10234" width="10.28515625" style="1" bestFit="1" customWidth="1"/>
    <col min="10235" max="10235" width="0" style="1" hidden="1" customWidth="1"/>
    <col min="10236" max="10236" width="11.28515625" style="1" customWidth="1"/>
    <col min="10237" max="10237" width="0" style="1" hidden="1" customWidth="1"/>
    <col min="10238" max="10238" width="11" style="1" customWidth="1"/>
    <col min="10239" max="10239" width="0" style="1" hidden="1" customWidth="1"/>
    <col min="10240" max="10240" width="9.28515625" style="1" customWidth="1"/>
    <col min="10241" max="10241" width="0" style="1" hidden="1" customWidth="1"/>
    <col min="10242" max="10242" width="10.28515625" style="1" customWidth="1"/>
    <col min="10243" max="10243" width="0" style="1" hidden="1" customWidth="1"/>
    <col min="10244" max="10244" width="10.28515625" style="1" customWidth="1"/>
    <col min="10245" max="10245" width="11.28515625" style="1" customWidth="1"/>
    <col min="10246" max="10257" width="0" style="1" hidden="1" customWidth="1"/>
    <col min="10258" max="10478" width="18" style="1"/>
    <col min="10479" max="10479" width="5.85546875" style="1" bestFit="1" customWidth="1"/>
    <col min="10480" max="10480" width="40.28515625" style="1" customWidth="1"/>
    <col min="10481" max="10481" width="0" style="1" hidden="1" customWidth="1"/>
    <col min="10482" max="10482" width="10.28515625" style="1" customWidth="1"/>
    <col min="10483" max="10483" width="0" style="1" hidden="1" customWidth="1"/>
    <col min="10484" max="10484" width="11.28515625" style="1" customWidth="1"/>
    <col min="10485" max="10485" width="0" style="1" hidden="1" customWidth="1"/>
    <col min="10486" max="10486" width="11.28515625" style="1" customWidth="1"/>
    <col min="10487" max="10487" width="0" style="1" hidden="1" customWidth="1"/>
    <col min="10488" max="10488" width="10.28515625" style="1" customWidth="1"/>
    <col min="10489" max="10489" width="0" style="1" hidden="1" customWidth="1"/>
    <col min="10490" max="10490" width="10.28515625" style="1" bestFit="1" customWidth="1"/>
    <col min="10491" max="10491" width="0" style="1" hidden="1" customWidth="1"/>
    <col min="10492" max="10492" width="11.28515625" style="1" customWidth="1"/>
    <col min="10493" max="10493" width="0" style="1" hidden="1" customWidth="1"/>
    <col min="10494" max="10494" width="11" style="1" customWidth="1"/>
    <col min="10495" max="10495" width="0" style="1" hidden="1" customWidth="1"/>
    <col min="10496" max="10496" width="9.28515625" style="1" customWidth="1"/>
    <col min="10497" max="10497" width="0" style="1" hidden="1" customWidth="1"/>
    <col min="10498" max="10498" width="10.28515625" style="1" customWidth="1"/>
    <col min="10499" max="10499" width="0" style="1" hidden="1" customWidth="1"/>
    <col min="10500" max="10500" width="10.28515625" style="1" customWidth="1"/>
    <col min="10501" max="10501" width="11.28515625" style="1" customWidth="1"/>
    <col min="10502" max="10513" width="0" style="1" hidden="1" customWidth="1"/>
    <col min="10514" max="10734" width="18" style="1"/>
    <col min="10735" max="10735" width="5.85546875" style="1" bestFit="1" customWidth="1"/>
    <col min="10736" max="10736" width="40.28515625" style="1" customWidth="1"/>
    <col min="10737" max="10737" width="0" style="1" hidden="1" customWidth="1"/>
    <col min="10738" max="10738" width="10.28515625" style="1" customWidth="1"/>
    <col min="10739" max="10739" width="0" style="1" hidden="1" customWidth="1"/>
    <col min="10740" max="10740" width="11.28515625" style="1" customWidth="1"/>
    <col min="10741" max="10741" width="0" style="1" hidden="1" customWidth="1"/>
    <col min="10742" max="10742" width="11.28515625" style="1" customWidth="1"/>
    <col min="10743" max="10743" width="0" style="1" hidden="1" customWidth="1"/>
    <col min="10744" max="10744" width="10.28515625" style="1" customWidth="1"/>
    <col min="10745" max="10745" width="0" style="1" hidden="1" customWidth="1"/>
    <col min="10746" max="10746" width="10.28515625" style="1" bestFit="1" customWidth="1"/>
    <col min="10747" max="10747" width="0" style="1" hidden="1" customWidth="1"/>
    <col min="10748" max="10748" width="11.28515625" style="1" customWidth="1"/>
    <col min="10749" max="10749" width="0" style="1" hidden="1" customWidth="1"/>
    <col min="10750" max="10750" width="11" style="1" customWidth="1"/>
    <col min="10751" max="10751" width="0" style="1" hidden="1" customWidth="1"/>
    <col min="10752" max="10752" width="9.28515625" style="1" customWidth="1"/>
    <col min="10753" max="10753" width="0" style="1" hidden="1" customWidth="1"/>
    <col min="10754" max="10754" width="10.28515625" style="1" customWidth="1"/>
    <col min="10755" max="10755" width="0" style="1" hidden="1" customWidth="1"/>
    <col min="10756" max="10756" width="10.28515625" style="1" customWidth="1"/>
    <col min="10757" max="10757" width="11.28515625" style="1" customWidth="1"/>
    <col min="10758" max="10769" width="0" style="1" hidden="1" customWidth="1"/>
    <col min="10770" max="10990" width="18" style="1"/>
    <col min="10991" max="10991" width="5.85546875" style="1" bestFit="1" customWidth="1"/>
    <col min="10992" max="10992" width="40.28515625" style="1" customWidth="1"/>
    <col min="10993" max="10993" width="0" style="1" hidden="1" customWidth="1"/>
    <col min="10994" max="10994" width="10.28515625" style="1" customWidth="1"/>
    <col min="10995" max="10995" width="0" style="1" hidden="1" customWidth="1"/>
    <col min="10996" max="10996" width="11.28515625" style="1" customWidth="1"/>
    <col min="10997" max="10997" width="0" style="1" hidden="1" customWidth="1"/>
    <col min="10998" max="10998" width="11.28515625" style="1" customWidth="1"/>
    <col min="10999" max="10999" width="0" style="1" hidden="1" customWidth="1"/>
    <col min="11000" max="11000" width="10.28515625" style="1" customWidth="1"/>
    <col min="11001" max="11001" width="0" style="1" hidden="1" customWidth="1"/>
    <col min="11002" max="11002" width="10.28515625" style="1" bestFit="1" customWidth="1"/>
    <col min="11003" max="11003" width="0" style="1" hidden="1" customWidth="1"/>
    <col min="11004" max="11004" width="11.28515625" style="1" customWidth="1"/>
    <col min="11005" max="11005" width="0" style="1" hidden="1" customWidth="1"/>
    <col min="11006" max="11006" width="11" style="1" customWidth="1"/>
    <col min="11007" max="11007" width="0" style="1" hidden="1" customWidth="1"/>
    <col min="11008" max="11008" width="9.28515625" style="1" customWidth="1"/>
    <col min="11009" max="11009" width="0" style="1" hidden="1" customWidth="1"/>
    <col min="11010" max="11010" width="10.28515625" style="1" customWidth="1"/>
    <col min="11011" max="11011" width="0" style="1" hidden="1" customWidth="1"/>
    <col min="11012" max="11012" width="10.28515625" style="1" customWidth="1"/>
    <col min="11013" max="11013" width="11.28515625" style="1" customWidth="1"/>
    <col min="11014" max="11025" width="0" style="1" hidden="1" customWidth="1"/>
    <col min="11026" max="11246" width="18" style="1"/>
    <col min="11247" max="11247" width="5.85546875" style="1" bestFit="1" customWidth="1"/>
    <col min="11248" max="11248" width="40.28515625" style="1" customWidth="1"/>
    <col min="11249" max="11249" width="0" style="1" hidden="1" customWidth="1"/>
    <col min="11250" max="11250" width="10.28515625" style="1" customWidth="1"/>
    <col min="11251" max="11251" width="0" style="1" hidden="1" customWidth="1"/>
    <col min="11252" max="11252" width="11.28515625" style="1" customWidth="1"/>
    <col min="11253" max="11253" width="0" style="1" hidden="1" customWidth="1"/>
    <col min="11254" max="11254" width="11.28515625" style="1" customWidth="1"/>
    <col min="11255" max="11255" width="0" style="1" hidden="1" customWidth="1"/>
    <col min="11256" max="11256" width="10.28515625" style="1" customWidth="1"/>
    <col min="11257" max="11257" width="0" style="1" hidden="1" customWidth="1"/>
    <col min="11258" max="11258" width="10.28515625" style="1" bestFit="1" customWidth="1"/>
    <col min="11259" max="11259" width="0" style="1" hidden="1" customWidth="1"/>
    <col min="11260" max="11260" width="11.28515625" style="1" customWidth="1"/>
    <col min="11261" max="11261" width="0" style="1" hidden="1" customWidth="1"/>
    <col min="11262" max="11262" width="11" style="1" customWidth="1"/>
    <col min="11263" max="11263" width="0" style="1" hidden="1" customWidth="1"/>
    <col min="11264" max="11264" width="9.28515625" style="1" customWidth="1"/>
    <col min="11265" max="11265" width="0" style="1" hidden="1" customWidth="1"/>
    <col min="11266" max="11266" width="10.28515625" style="1" customWidth="1"/>
    <col min="11267" max="11267" width="0" style="1" hidden="1" customWidth="1"/>
    <col min="11268" max="11268" width="10.28515625" style="1" customWidth="1"/>
    <col min="11269" max="11269" width="11.28515625" style="1" customWidth="1"/>
    <col min="11270" max="11281" width="0" style="1" hidden="1" customWidth="1"/>
    <col min="11282" max="11502" width="18" style="1"/>
    <col min="11503" max="11503" width="5.85546875" style="1" bestFit="1" customWidth="1"/>
    <col min="11504" max="11504" width="40.28515625" style="1" customWidth="1"/>
    <col min="11505" max="11505" width="0" style="1" hidden="1" customWidth="1"/>
    <col min="11506" max="11506" width="10.28515625" style="1" customWidth="1"/>
    <col min="11507" max="11507" width="0" style="1" hidden="1" customWidth="1"/>
    <col min="11508" max="11508" width="11.28515625" style="1" customWidth="1"/>
    <col min="11509" max="11509" width="0" style="1" hidden="1" customWidth="1"/>
    <col min="11510" max="11510" width="11.28515625" style="1" customWidth="1"/>
    <col min="11511" max="11511" width="0" style="1" hidden="1" customWidth="1"/>
    <col min="11512" max="11512" width="10.28515625" style="1" customWidth="1"/>
    <col min="11513" max="11513" width="0" style="1" hidden="1" customWidth="1"/>
    <col min="11514" max="11514" width="10.28515625" style="1" bestFit="1" customWidth="1"/>
    <col min="11515" max="11515" width="0" style="1" hidden="1" customWidth="1"/>
    <col min="11516" max="11516" width="11.28515625" style="1" customWidth="1"/>
    <col min="11517" max="11517" width="0" style="1" hidden="1" customWidth="1"/>
    <col min="11518" max="11518" width="11" style="1" customWidth="1"/>
    <col min="11519" max="11519" width="0" style="1" hidden="1" customWidth="1"/>
    <col min="11520" max="11520" width="9.28515625" style="1" customWidth="1"/>
    <col min="11521" max="11521" width="0" style="1" hidden="1" customWidth="1"/>
    <col min="11522" max="11522" width="10.28515625" style="1" customWidth="1"/>
    <col min="11523" max="11523" width="0" style="1" hidden="1" customWidth="1"/>
    <col min="11524" max="11524" width="10.28515625" style="1" customWidth="1"/>
    <col min="11525" max="11525" width="11.28515625" style="1" customWidth="1"/>
    <col min="11526" max="11537" width="0" style="1" hidden="1" customWidth="1"/>
    <col min="11538" max="11758" width="18" style="1"/>
    <col min="11759" max="11759" width="5.85546875" style="1" bestFit="1" customWidth="1"/>
    <col min="11760" max="11760" width="40.28515625" style="1" customWidth="1"/>
    <col min="11761" max="11761" width="0" style="1" hidden="1" customWidth="1"/>
    <col min="11762" max="11762" width="10.28515625" style="1" customWidth="1"/>
    <col min="11763" max="11763" width="0" style="1" hidden="1" customWidth="1"/>
    <col min="11764" max="11764" width="11.28515625" style="1" customWidth="1"/>
    <col min="11765" max="11765" width="0" style="1" hidden="1" customWidth="1"/>
    <col min="11766" max="11766" width="11.28515625" style="1" customWidth="1"/>
    <col min="11767" max="11767" width="0" style="1" hidden="1" customWidth="1"/>
    <col min="11768" max="11768" width="10.28515625" style="1" customWidth="1"/>
    <col min="11769" max="11769" width="0" style="1" hidden="1" customWidth="1"/>
    <col min="11770" max="11770" width="10.28515625" style="1" bestFit="1" customWidth="1"/>
    <col min="11771" max="11771" width="0" style="1" hidden="1" customWidth="1"/>
    <col min="11772" max="11772" width="11.28515625" style="1" customWidth="1"/>
    <col min="11773" max="11773" width="0" style="1" hidden="1" customWidth="1"/>
    <col min="11774" max="11774" width="11" style="1" customWidth="1"/>
    <col min="11775" max="11775" width="0" style="1" hidden="1" customWidth="1"/>
    <col min="11776" max="11776" width="9.28515625" style="1" customWidth="1"/>
    <col min="11777" max="11777" width="0" style="1" hidden="1" customWidth="1"/>
    <col min="11778" max="11778" width="10.28515625" style="1" customWidth="1"/>
    <col min="11779" max="11779" width="0" style="1" hidden="1" customWidth="1"/>
    <col min="11780" max="11780" width="10.28515625" style="1" customWidth="1"/>
    <col min="11781" max="11781" width="11.28515625" style="1" customWidth="1"/>
    <col min="11782" max="11793" width="0" style="1" hidden="1" customWidth="1"/>
    <col min="11794" max="12014" width="18" style="1"/>
    <col min="12015" max="12015" width="5.85546875" style="1" bestFit="1" customWidth="1"/>
    <col min="12016" max="12016" width="40.28515625" style="1" customWidth="1"/>
    <col min="12017" max="12017" width="0" style="1" hidden="1" customWidth="1"/>
    <col min="12018" max="12018" width="10.28515625" style="1" customWidth="1"/>
    <col min="12019" max="12019" width="0" style="1" hidden="1" customWidth="1"/>
    <col min="12020" max="12020" width="11.28515625" style="1" customWidth="1"/>
    <col min="12021" max="12021" width="0" style="1" hidden="1" customWidth="1"/>
    <col min="12022" max="12022" width="11.28515625" style="1" customWidth="1"/>
    <col min="12023" max="12023" width="0" style="1" hidden="1" customWidth="1"/>
    <col min="12024" max="12024" width="10.28515625" style="1" customWidth="1"/>
    <col min="12025" max="12025" width="0" style="1" hidden="1" customWidth="1"/>
    <col min="12026" max="12026" width="10.28515625" style="1" bestFit="1" customWidth="1"/>
    <col min="12027" max="12027" width="0" style="1" hidden="1" customWidth="1"/>
    <col min="12028" max="12028" width="11.28515625" style="1" customWidth="1"/>
    <col min="12029" max="12029" width="0" style="1" hidden="1" customWidth="1"/>
    <col min="12030" max="12030" width="11" style="1" customWidth="1"/>
    <col min="12031" max="12031" width="0" style="1" hidden="1" customWidth="1"/>
    <col min="12032" max="12032" width="9.28515625" style="1" customWidth="1"/>
    <col min="12033" max="12033" width="0" style="1" hidden="1" customWidth="1"/>
    <col min="12034" max="12034" width="10.28515625" style="1" customWidth="1"/>
    <col min="12035" max="12035" width="0" style="1" hidden="1" customWidth="1"/>
    <col min="12036" max="12036" width="10.28515625" style="1" customWidth="1"/>
    <col min="12037" max="12037" width="11.28515625" style="1" customWidth="1"/>
    <col min="12038" max="12049" width="0" style="1" hidden="1" customWidth="1"/>
    <col min="12050" max="12270" width="18" style="1"/>
    <col min="12271" max="12271" width="5.85546875" style="1" bestFit="1" customWidth="1"/>
    <col min="12272" max="12272" width="40.28515625" style="1" customWidth="1"/>
    <col min="12273" max="12273" width="0" style="1" hidden="1" customWidth="1"/>
    <col min="12274" max="12274" width="10.28515625" style="1" customWidth="1"/>
    <col min="12275" max="12275" width="0" style="1" hidden="1" customWidth="1"/>
    <col min="12276" max="12276" width="11.28515625" style="1" customWidth="1"/>
    <col min="12277" max="12277" width="0" style="1" hidden="1" customWidth="1"/>
    <col min="12278" max="12278" width="11.28515625" style="1" customWidth="1"/>
    <col min="12279" max="12279" width="0" style="1" hidden="1" customWidth="1"/>
    <col min="12280" max="12280" width="10.28515625" style="1" customWidth="1"/>
    <col min="12281" max="12281" width="0" style="1" hidden="1" customWidth="1"/>
    <col min="12282" max="12282" width="10.28515625" style="1" bestFit="1" customWidth="1"/>
    <col min="12283" max="12283" width="0" style="1" hidden="1" customWidth="1"/>
    <col min="12284" max="12284" width="11.28515625" style="1" customWidth="1"/>
    <col min="12285" max="12285" width="0" style="1" hidden="1" customWidth="1"/>
    <col min="12286" max="12286" width="11" style="1" customWidth="1"/>
    <col min="12287" max="12287" width="0" style="1" hidden="1" customWidth="1"/>
    <col min="12288" max="12288" width="9.28515625" style="1" customWidth="1"/>
    <col min="12289" max="12289" width="0" style="1" hidden="1" customWidth="1"/>
    <col min="12290" max="12290" width="10.28515625" style="1" customWidth="1"/>
    <col min="12291" max="12291" width="0" style="1" hidden="1" customWidth="1"/>
    <col min="12292" max="12292" width="10.28515625" style="1" customWidth="1"/>
    <col min="12293" max="12293" width="11.28515625" style="1" customWidth="1"/>
    <col min="12294" max="12305" width="0" style="1" hidden="1" customWidth="1"/>
    <col min="12306" max="12526" width="18" style="1"/>
    <col min="12527" max="12527" width="5.85546875" style="1" bestFit="1" customWidth="1"/>
    <col min="12528" max="12528" width="40.28515625" style="1" customWidth="1"/>
    <col min="12529" max="12529" width="0" style="1" hidden="1" customWidth="1"/>
    <col min="12530" max="12530" width="10.28515625" style="1" customWidth="1"/>
    <col min="12531" max="12531" width="0" style="1" hidden="1" customWidth="1"/>
    <col min="12532" max="12532" width="11.28515625" style="1" customWidth="1"/>
    <col min="12533" max="12533" width="0" style="1" hidden="1" customWidth="1"/>
    <col min="12534" max="12534" width="11.28515625" style="1" customWidth="1"/>
    <col min="12535" max="12535" width="0" style="1" hidden="1" customWidth="1"/>
    <col min="12536" max="12536" width="10.28515625" style="1" customWidth="1"/>
    <col min="12537" max="12537" width="0" style="1" hidden="1" customWidth="1"/>
    <col min="12538" max="12538" width="10.28515625" style="1" bestFit="1" customWidth="1"/>
    <col min="12539" max="12539" width="0" style="1" hidden="1" customWidth="1"/>
    <col min="12540" max="12540" width="11.28515625" style="1" customWidth="1"/>
    <col min="12541" max="12541" width="0" style="1" hidden="1" customWidth="1"/>
    <col min="12542" max="12542" width="11" style="1" customWidth="1"/>
    <col min="12543" max="12543" width="0" style="1" hidden="1" customWidth="1"/>
    <col min="12544" max="12544" width="9.28515625" style="1" customWidth="1"/>
    <col min="12545" max="12545" width="0" style="1" hidden="1" customWidth="1"/>
    <col min="12546" max="12546" width="10.28515625" style="1" customWidth="1"/>
    <col min="12547" max="12547" width="0" style="1" hidden="1" customWidth="1"/>
    <col min="12548" max="12548" width="10.28515625" style="1" customWidth="1"/>
    <col min="12549" max="12549" width="11.28515625" style="1" customWidth="1"/>
    <col min="12550" max="12561" width="0" style="1" hidden="1" customWidth="1"/>
    <col min="12562" max="12782" width="18" style="1"/>
    <col min="12783" max="12783" width="5.85546875" style="1" bestFit="1" customWidth="1"/>
    <col min="12784" max="12784" width="40.28515625" style="1" customWidth="1"/>
    <col min="12785" max="12785" width="0" style="1" hidden="1" customWidth="1"/>
    <col min="12786" max="12786" width="10.28515625" style="1" customWidth="1"/>
    <col min="12787" max="12787" width="0" style="1" hidden="1" customWidth="1"/>
    <col min="12788" max="12788" width="11.28515625" style="1" customWidth="1"/>
    <col min="12789" max="12789" width="0" style="1" hidden="1" customWidth="1"/>
    <col min="12790" max="12790" width="11.28515625" style="1" customWidth="1"/>
    <col min="12791" max="12791" width="0" style="1" hidden="1" customWidth="1"/>
    <col min="12792" max="12792" width="10.28515625" style="1" customWidth="1"/>
    <col min="12793" max="12793" width="0" style="1" hidden="1" customWidth="1"/>
    <col min="12794" max="12794" width="10.28515625" style="1" bestFit="1" customWidth="1"/>
    <col min="12795" max="12795" width="0" style="1" hidden="1" customWidth="1"/>
    <col min="12796" max="12796" width="11.28515625" style="1" customWidth="1"/>
    <col min="12797" max="12797" width="0" style="1" hidden="1" customWidth="1"/>
    <col min="12798" max="12798" width="11" style="1" customWidth="1"/>
    <col min="12799" max="12799" width="0" style="1" hidden="1" customWidth="1"/>
    <col min="12800" max="12800" width="9.28515625" style="1" customWidth="1"/>
    <col min="12801" max="12801" width="0" style="1" hidden="1" customWidth="1"/>
    <col min="12802" max="12802" width="10.28515625" style="1" customWidth="1"/>
    <col min="12803" max="12803" width="0" style="1" hidden="1" customWidth="1"/>
    <col min="12804" max="12804" width="10.28515625" style="1" customWidth="1"/>
    <col min="12805" max="12805" width="11.28515625" style="1" customWidth="1"/>
    <col min="12806" max="12817" width="0" style="1" hidden="1" customWidth="1"/>
    <col min="12818" max="13038" width="18" style="1"/>
    <col min="13039" max="13039" width="5.85546875" style="1" bestFit="1" customWidth="1"/>
    <col min="13040" max="13040" width="40.28515625" style="1" customWidth="1"/>
    <col min="13041" max="13041" width="0" style="1" hidden="1" customWidth="1"/>
    <col min="13042" max="13042" width="10.28515625" style="1" customWidth="1"/>
    <col min="13043" max="13043" width="0" style="1" hidden="1" customWidth="1"/>
    <col min="13044" max="13044" width="11.28515625" style="1" customWidth="1"/>
    <col min="13045" max="13045" width="0" style="1" hidden="1" customWidth="1"/>
    <col min="13046" max="13046" width="11.28515625" style="1" customWidth="1"/>
    <col min="13047" max="13047" width="0" style="1" hidden="1" customWidth="1"/>
    <col min="13048" max="13048" width="10.28515625" style="1" customWidth="1"/>
    <col min="13049" max="13049" width="0" style="1" hidden="1" customWidth="1"/>
    <col min="13050" max="13050" width="10.28515625" style="1" bestFit="1" customWidth="1"/>
    <col min="13051" max="13051" width="0" style="1" hidden="1" customWidth="1"/>
    <col min="13052" max="13052" width="11.28515625" style="1" customWidth="1"/>
    <col min="13053" max="13053" width="0" style="1" hidden="1" customWidth="1"/>
    <col min="13054" max="13054" width="11" style="1" customWidth="1"/>
    <col min="13055" max="13055" width="0" style="1" hidden="1" customWidth="1"/>
    <col min="13056" max="13056" width="9.28515625" style="1" customWidth="1"/>
    <col min="13057" max="13057" width="0" style="1" hidden="1" customWidth="1"/>
    <col min="13058" max="13058" width="10.28515625" style="1" customWidth="1"/>
    <col min="13059" max="13059" width="0" style="1" hidden="1" customWidth="1"/>
    <col min="13060" max="13060" width="10.28515625" style="1" customWidth="1"/>
    <col min="13061" max="13061" width="11.28515625" style="1" customWidth="1"/>
    <col min="13062" max="13073" width="0" style="1" hidden="1" customWidth="1"/>
    <col min="13074" max="13294" width="18" style="1"/>
    <col min="13295" max="13295" width="5.85546875" style="1" bestFit="1" customWidth="1"/>
    <col min="13296" max="13296" width="40.28515625" style="1" customWidth="1"/>
    <col min="13297" max="13297" width="0" style="1" hidden="1" customWidth="1"/>
    <col min="13298" max="13298" width="10.28515625" style="1" customWidth="1"/>
    <col min="13299" max="13299" width="0" style="1" hidden="1" customWidth="1"/>
    <col min="13300" max="13300" width="11.28515625" style="1" customWidth="1"/>
    <col min="13301" max="13301" width="0" style="1" hidden="1" customWidth="1"/>
    <col min="13302" max="13302" width="11.28515625" style="1" customWidth="1"/>
    <col min="13303" max="13303" width="0" style="1" hidden="1" customWidth="1"/>
    <col min="13304" max="13304" width="10.28515625" style="1" customWidth="1"/>
    <col min="13305" max="13305" width="0" style="1" hidden="1" customWidth="1"/>
    <col min="13306" max="13306" width="10.28515625" style="1" bestFit="1" customWidth="1"/>
    <col min="13307" max="13307" width="0" style="1" hidden="1" customWidth="1"/>
    <col min="13308" max="13308" width="11.28515625" style="1" customWidth="1"/>
    <col min="13309" max="13309" width="0" style="1" hidden="1" customWidth="1"/>
    <col min="13310" max="13310" width="11" style="1" customWidth="1"/>
    <col min="13311" max="13311" width="0" style="1" hidden="1" customWidth="1"/>
    <col min="13312" max="13312" width="9.28515625" style="1" customWidth="1"/>
    <col min="13313" max="13313" width="0" style="1" hidden="1" customWidth="1"/>
    <col min="13314" max="13314" width="10.28515625" style="1" customWidth="1"/>
    <col min="13315" max="13315" width="0" style="1" hidden="1" customWidth="1"/>
    <col min="13316" max="13316" width="10.28515625" style="1" customWidth="1"/>
    <col min="13317" max="13317" width="11.28515625" style="1" customWidth="1"/>
    <col min="13318" max="13329" width="0" style="1" hidden="1" customWidth="1"/>
    <col min="13330" max="13550" width="18" style="1"/>
    <col min="13551" max="13551" width="5.85546875" style="1" bestFit="1" customWidth="1"/>
    <col min="13552" max="13552" width="40.28515625" style="1" customWidth="1"/>
    <col min="13553" max="13553" width="0" style="1" hidden="1" customWidth="1"/>
    <col min="13554" max="13554" width="10.28515625" style="1" customWidth="1"/>
    <col min="13555" max="13555" width="0" style="1" hidden="1" customWidth="1"/>
    <col min="13556" max="13556" width="11.28515625" style="1" customWidth="1"/>
    <col min="13557" max="13557" width="0" style="1" hidden="1" customWidth="1"/>
    <col min="13558" max="13558" width="11.28515625" style="1" customWidth="1"/>
    <col min="13559" max="13559" width="0" style="1" hidden="1" customWidth="1"/>
    <col min="13560" max="13560" width="10.28515625" style="1" customWidth="1"/>
    <col min="13561" max="13561" width="0" style="1" hidden="1" customWidth="1"/>
    <col min="13562" max="13562" width="10.28515625" style="1" bestFit="1" customWidth="1"/>
    <col min="13563" max="13563" width="0" style="1" hidden="1" customWidth="1"/>
    <col min="13564" max="13564" width="11.28515625" style="1" customWidth="1"/>
    <col min="13565" max="13565" width="0" style="1" hidden="1" customWidth="1"/>
    <col min="13566" max="13566" width="11" style="1" customWidth="1"/>
    <col min="13567" max="13567" width="0" style="1" hidden="1" customWidth="1"/>
    <col min="13568" max="13568" width="9.28515625" style="1" customWidth="1"/>
    <col min="13569" max="13569" width="0" style="1" hidden="1" customWidth="1"/>
    <col min="13570" max="13570" width="10.28515625" style="1" customWidth="1"/>
    <col min="13571" max="13571" width="0" style="1" hidden="1" customWidth="1"/>
    <col min="13572" max="13572" width="10.28515625" style="1" customWidth="1"/>
    <col min="13573" max="13573" width="11.28515625" style="1" customWidth="1"/>
    <col min="13574" max="13585" width="0" style="1" hidden="1" customWidth="1"/>
    <col min="13586" max="13806" width="18" style="1"/>
    <col min="13807" max="13807" width="5.85546875" style="1" bestFit="1" customWidth="1"/>
    <col min="13808" max="13808" width="40.28515625" style="1" customWidth="1"/>
    <col min="13809" max="13809" width="0" style="1" hidden="1" customWidth="1"/>
    <col min="13810" max="13810" width="10.28515625" style="1" customWidth="1"/>
    <col min="13811" max="13811" width="0" style="1" hidden="1" customWidth="1"/>
    <col min="13812" max="13812" width="11.28515625" style="1" customWidth="1"/>
    <col min="13813" max="13813" width="0" style="1" hidden="1" customWidth="1"/>
    <col min="13814" max="13814" width="11.28515625" style="1" customWidth="1"/>
    <col min="13815" max="13815" width="0" style="1" hidden="1" customWidth="1"/>
    <col min="13816" max="13816" width="10.28515625" style="1" customWidth="1"/>
    <col min="13817" max="13817" width="0" style="1" hidden="1" customWidth="1"/>
    <col min="13818" max="13818" width="10.28515625" style="1" bestFit="1" customWidth="1"/>
    <col min="13819" max="13819" width="0" style="1" hidden="1" customWidth="1"/>
    <col min="13820" max="13820" width="11.28515625" style="1" customWidth="1"/>
    <col min="13821" max="13821" width="0" style="1" hidden="1" customWidth="1"/>
    <col min="13822" max="13822" width="11" style="1" customWidth="1"/>
    <col min="13823" max="13823" width="0" style="1" hidden="1" customWidth="1"/>
    <col min="13824" max="13824" width="9.28515625" style="1" customWidth="1"/>
    <col min="13825" max="13825" width="0" style="1" hidden="1" customWidth="1"/>
    <col min="13826" max="13826" width="10.28515625" style="1" customWidth="1"/>
    <col min="13827" max="13827" width="0" style="1" hidden="1" customWidth="1"/>
    <col min="13828" max="13828" width="10.28515625" style="1" customWidth="1"/>
    <col min="13829" max="13829" width="11.28515625" style="1" customWidth="1"/>
    <col min="13830" max="13841" width="0" style="1" hidden="1" customWidth="1"/>
    <col min="13842" max="14062" width="18" style="1"/>
    <col min="14063" max="14063" width="5.85546875" style="1" bestFit="1" customWidth="1"/>
    <col min="14064" max="14064" width="40.28515625" style="1" customWidth="1"/>
    <col min="14065" max="14065" width="0" style="1" hidden="1" customWidth="1"/>
    <col min="14066" max="14066" width="10.28515625" style="1" customWidth="1"/>
    <col min="14067" max="14067" width="0" style="1" hidden="1" customWidth="1"/>
    <col min="14068" max="14068" width="11.28515625" style="1" customWidth="1"/>
    <col min="14069" max="14069" width="0" style="1" hidden="1" customWidth="1"/>
    <col min="14070" max="14070" width="11.28515625" style="1" customWidth="1"/>
    <col min="14071" max="14071" width="0" style="1" hidden="1" customWidth="1"/>
    <col min="14072" max="14072" width="10.28515625" style="1" customWidth="1"/>
    <col min="14073" max="14073" width="0" style="1" hidden="1" customWidth="1"/>
    <col min="14074" max="14074" width="10.28515625" style="1" bestFit="1" customWidth="1"/>
    <col min="14075" max="14075" width="0" style="1" hidden="1" customWidth="1"/>
    <col min="14076" max="14076" width="11.28515625" style="1" customWidth="1"/>
    <col min="14077" max="14077" width="0" style="1" hidden="1" customWidth="1"/>
    <col min="14078" max="14078" width="11" style="1" customWidth="1"/>
    <col min="14079" max="14079" width="0" style="1" hidden="1" customWidth="1"/>
    <col min="14080" max="14080" width="9.28515625" style="1" customWidth="1"/>
    <col min="14081" max="14081" width="0" style="1" hidden="1" customWidth="1"/>
    <col min="14082" max="14082" width="10.28515625" style="1" customWidth="1"/>
    <col min="14083" max="14083" width="0" style="1" hidden="1" customWidth="1"/>
    <col min="14084" max="14084" width="10.28515625" style="1" customWidth="1"/>
    <col min="14085" max="14085" width="11.28515625" style="1" customWidth="1"/>
    <col min="14086" max="14097" width="0" style="1" hidden="1" customWidth="1"/>
    <col min="14098" max="14318" width="18" style="1"/>
    <col min="14319" max="14319" width="5.85546875" style="1" bestFit="1" customWidth="1"/>
    <col min="14320" max="14320" width="40.28515625" style="1" customWidth="1"/>
    <col min="14321" max="14321" width="0" style="1" hidden="1" customWidth="1"/>
    <col min="14322" max="14322" width="10.28515625" style="1" customWidth="1"/>
    <col min="14323" max="14323" width="0" style="1" hidden="1" customWidth="1"/>
    <col min="14324" max="14324" width="11.28515625" style="1" customWidth="1"/>
    <col min="14325" max="14325" width="0" style="1" hidden="1" customWidth="1"/>
    <col min="14326" max="14326" width="11.28515625" style="1" customWidth="1"/>
    <col min="14327" max="14327" width="0" style="1" hidden="1" customWidth="1"/>
    <col min="14328" max="14328" width="10.28515625" style="1" customWidth="1"/>
    <col min="14329" max="14329" width="0" style="1" hidden="1" customWidth="1"/>
    <col min="14330" max="14330" width="10.28515625" style="1" bestFit="1" customWidth="1"/>
    <col min="14331" max="14331" width="0" style="1" hidden="1" customWidth="1"/>
    <col min="14332" max="14332" width="11.28515625" style="1" customWidth="1"/>
    <col min="14333" max="14333" width="0" style="1" hidden="1" customWidth="1"/>
    <col min="14334" max="14334" width="11" style="1" customWidth="1"/>
    <col min="14335" max="14335" width="0" style="1" hidden="1" customWidth="1"/>
    <col min="14336" max="14336" width="9.28515625" style="1" customWidth="1"/>
    <col min="14337" max="14337" width="0" style="1" hidden="1" customWidth="1"/>
    <col min="14338" max="14338" width="10.28515625" style="1" customWidth="1"/>
    <col min="14339" max="14339" width="0" style="1" hidden="1" customWidth="1"/>
    <col min="14340" max="14340" width="10.28515625" style="1" customWidth="1"/>
    <col min="14341" max="14341" width="11.28515625" style="1" customWidth="1"/>
    <col min="14342" max="14353" width="0" style="1" hidden="1" customWidth="1"/>
    <col min="14354" max="14574" width="18" style="1"/>
    <col min="14575" max="14575" width="5.85546875" style="1" bestFit="1" customWidth="1"/>
    <col min="14576" max="14576" width="40.28515625" style="1" customWidth="1"/>
    <col min="14577" max="14577" width="0" style="1" hidden="1" customWidth="1"/>
    <col min="14578" max="14578" width="10.28515625" style="1" customWidth="1"/>
    <col min="14579" max="14579" width="0" style="1" hidden="1" customWidth="1"/>
    <col min="14580" max="14580" width="11.28515625" style="1" customWidth="1"/>
    <col min="14581" max="14581" width="0" style="1" hidden="1" customWidth="1"/>
    <col min="14582" max="14582" width="11.28515625" style="1" customWidth="1"/>
    <col min="14583" max="14583" width="0" style="1" hidden="1" customWidth="1"/>
    <col min="14584" max="14584" width="10.28515625" style="1" customWidth="1"/>
    <col min="14585" max="14585" width="0" style="1" hidden="1" customWidth="1"/>
    <col min="14586" max="14586" width="10.28515625" style="1" bestFit="1" customWidth="1"/>
    <col min="14587" max="14587" width="0" style="1" hidden="1" customWidth="1"/>
    <col min="14588" max="14588" width="11.28515625" style="1" customWidth="1"/>
    <col min="14589" max="14589" width="0" style="1" hidden="1" customWidth="1"/>
    <col min="14590" max="14590" width="11" style="1" customWidth="1"/>
    <col min="14591" max="14591" width="0" style="1" hidden="1" customWidth="1"/>
    <col min="14592" max="14592" width="9.28515625" style="1" customWidth="1"/>
    <col min="14593" max="14593" width="0" style="1" hidden="1" customWidth="1"/>
    <col min="14594" max="14594" width="10.28515625" style="1" customWidth="1"/>
    <col min="14595" max="14595" width="0" style="1" hidden="1" customWidth="1"/>
    <col min="14596" max="14596" width="10.28515625" style="1" customWidth="1"/>
    <col min="14597" max="14597" width="11.28515625" style="1" customWidth="1"/>
    <col min="14598" max="14609" width="0" style="1" hidden="1" customWidth="1"/>
    <col min="14610" max="14830" width="18" style="1"/>
    <col min="14831" max="14831" width="5.85546875" style="1" bestFit="1" customWidth="1"/>
    <col min="14832" max="14832" width="40.28515625" style="1" customWidth="1"/>
    <col min="14833" max="14833" width="0" style="1" hidden="1" customWidth="1"/>
    <col min="14834" max="14834" width="10.28515625" style="1" customWidth="1"/>
    <col min="14835" max="14835" width="0" style="1" hidden="1" customWidth="1"/>
    <col min="14836" max="14836" width="11.28515625" style="1" customWidth="1"/>
    <col min="14837" max="14837" width="0" style="1" hidden="1" customWidth="1"/>
    <col min="14838" max="14838" width="11.28515625" style="1" customWidth="1"/>
    <col min="14839" max="14839" width="0" style="1" hidden="1" customWidth="1"/>
    <col min="14840" max="14840" width="10.28515625" style="1" customWidth="1"/>
    <col min="14841" max="14841" width="0" style="1" hidden="1" customWidth="1"/>
    <col min="14842" max="14842" width="10.28515625" style="1" bestFit="1" customWidth="1"/>
    <col min="14843" max="14843" width="0" style="1" hidden="1" customWidth="1"/>
    <col min="14844" max="14844" width="11.28515625" style="1" customWidth="1"/>
    <col min="14845" max="14845" width="0" style="1" hidden="1" customWidth="1"/>
    <col min="14846" max="14846" width="11" style="1" customWidth="1"/>
    <col min="14847" max="14847" width="0" style="1" hidden="1" customWidth="1"/>
    <col min="14848" max="14848" width="9.28515625" style="1" customWidth="1"/>
    <col min="14849" max="14849" width="0" style="1" hidden="1" customWidth="1"/>
    <col min="14850" max="14850" width="10.28515625" style="1" customWidth="1"/>
    <col min="14851" max="14851" width="0" style="1" hidden="1" customWidth="1"/>
    <col min="14852" max="14852" width="10.28515625" style="1" customWidth="1"/>
    <col min="14853" max="14853" width="11.28515625" style="1" customWidth="1"/>
    <col min="14854" max="14865" width="0" style="1" hidden="1" customWidth="1"/>
    <col min="14866" max="15086" width="18" style="1"/>
    <col min="15087" max="15087" width="5.85546875" style="1" bestFit="1" customWidth="1"/>
    <col min="15088" max="15088" width="40.28515625" style="1" customWidth="1"/>
    <col min="15089" max="15089" width="0" style="1" hidden="1" customWidth="1"/>
    <col min="15090" max="15090" width="10.28515625" style="1" customWidth="1"/>
    <col min="15091" max="15091" width="0" style="1" hidden="1" customWidth="1"/>
    <col min="15092" max="15092" width="11.28515625" style="1" customWidth="1"/>
    <col min="15093" max="15093" width="0" style="1" hidden="1" customWidth="1"/>
    <col min="15094" max="15094" width="11.28515625" style="1" customWidth="1"/>
    <col min="15095" max="15095" width="0" style="1" hidden="1" customWidth="1"/>
    <col min="15096" max="15096" width="10.28515625" style="1" customWidth="1"/>
    <col min="15097" max="15097" width="0" style="1" hidden="1" customWidth="1"/>
    <col min="15098" max="15098" width="10.28515625" style="1" bestFit="1" customWidth="1"/>
    <col min="15099" max="15099" width="0" style="1" hidden="1" customWidth="1"/>
    <col min="15100" max="15100" width="11.28515625" style="1" customWidth="1"/>
    <col min="15101" max="15101" width="0" style="1" hidden="1" customWidth="1"/>
    <col min="15102" max="15102" width="11" style="1" customWidth="1"/>
    <col min="15103" max="15103" width="0" style="1" hidden="1" customWidth="1"/>
    <col min="15104" max="15104" width="9.28515625" style="1" customWidth="1"/>
    <col min="15105" max="15105" width="0" style="1" hidden="1" customWidth="1"/>
    <col min="15106" max="15106" width="10.28515625" style="1" customWidth="1"/>
    <col min="15107" max="15107" width="0" style="1" hidden="1" customWidth="1"/>
    <col min="15108" max="15108" width="10.28515625" style="1" customWidth="1"/>
    <col min="15109" max="15109" width="11.28515625" style="1" customWidth="1"/>
    <col min="15110" max="15121" width="0" style="1" hidden="1" customWidth="1"/>
    <col min="15122" max="15342" width="18" style="1"/>
    <col min="15343" max="15343" width="5.85546875" style="1" bestFit="1" customWidth="1"/>
    <col min="15344" max="15344" width="40.28515625" style="1" customWidth="1"/>
    <col min="15345" max="15345" width="0" style="1" hidden="1" customWidth="1"/>
    <col min="15346" max="15346" width="10.28515625" style="1" customWidth="1"/>
    <col min="15347" max="15347" width="0" style="1" hidden="1" customWidth="1"/>
    <col min="15348" max="15348" width="11.28515625" style="1" customWidth="1"/>
    <col min="15349" max="15349" width="0" style="1" hidden="1" customWidth="1"/>
    <col min="15350" max="15350" width="11.28515625" style="1" customWidth="1"/>
    <col min="15351" max="15351" width="0" style="1" hidden="1" customWidth="1"/>
    <col min="15352" max="15352" width="10.28515625" style="1" customWidth="1"/>
    <col min="15353" max="15353" width="0" style="1" hidden="1" customWidth="1"/>
    <col min="15354" max="15354" width="10.28515625" style="1" bestFit="1" customWidth="1"/>
    <col min="15355" max="15355" width="0" style="1" hidden="1" customWidth="1"/>
    <col min="15356" max="15356" width="11.28515625" style="1" customWidth="1"/>
    <col min="15357" max="15357" width="0" style="1" hidden="1" customWidth="1"/>
    <col min="15358" max="15358" width="11" style="1" customWidth="1"/>
    <col min="15359" max="15359" width="0" style="1" hidden="1" customWidth="1"/>
    <col min="15360" max="15360" width="9.28515625" style="1" customWidth="1"/>
    <col min="15361" max="15361" width="0" style="1" hidden="1" customWidth="1"/>
    <col min="15362" max="15362" width="10.28515625" style="1" customWidth="1"/>
    <col min="15363" max="15363" width="0" style="1" hidden="1" customWidth="1"/>
    <col min="15364" max="15364" width="10.28515625" style="1" customWidth="1"/>
    <col min="15365" max="15365" width="11.28515625" style="1" customWidth="1"/>
    <col min="15366" max="15377" width="0" style="1" hidden="1" customWidth="1"/>
    <col min="15378" max="15598" width="18" style="1"/>
    <col min="15599" max="15599" width="5.85546875" style="1" bestFit="1" customWidth="1"/>
    <col min="15600" max="15600" width="40.28515625" style="1" customWidth="1"/>
    <col min="15601" max="15601" width="0" style="1" hidden="1" customWidth="1"/>
    <col min="15602" max="15602" width="10.28515625" style="1" customWidth="1"/>
    <col min="15603" max="15603" width="0" style="1" hidden="1" customWidth="1"/>
    <col min="15604" max="15604" width="11.28515625" style="1" customWidth="1"/>
    <col min="15605" max="15605" width="0" style="1" hidden="1" customWidth="1"/>
    <col min="15606" max="15606" width="11.28515625" style="1" customWidth="1"/>
    <col min="15607" max="15607" width="0" style="1" hidden="1" customWidth="1"/>
    <col min="15608" max="15608" width="10.28515625" style="1" customWidth="1"/>
    <col min="15609" max="15609" width="0" style="1" hidden="1" customWidth="1"/>
    <col min="15610" max="15610" width="10.28515625" style="1" bestFit="1" customWidth="1"/>
    <col min="15611" max="15611" width="0" style="1" hidden="1" customWidth="1"/>
    <col min="15612" max="15612" width="11.28515625" style="1" customWidth="1"/>
    <col min="15613" max="15613" width="0" style="1" hidden="1" customWidth="1"/>
    <col min="15614" max="15614" width="11" style="1" customWidth="1"/>
    <col min="15615" max="15615" width="0" style="1" hidden="1" customWidth="1"/>
    <col min="15616" max="15616" width="9.28515625" style="1" customWidth="1"/>
    <col min="15617" max="15617" width="0" style="1" hidden="1" customWidth="1"/>
    <col min="15618" max="15618" width="10.28515625" style="1" customWidth="1"/>
    <col min="15619" max="15619" width="0" style="1" hidden="1" customWidth="1"/>
    <col min="15620" max="15620" width="10.28515625" style="1" customWidth="1"/>
    <col min="15621" max="15621" width="11.28515625" style="1" customWidth="1"/>
    <col min="15622" max="15633" width="0" style="1" hidden="1" customWidth="1"/>
    <col min="15634" max="15854" width="18" style="1"/>
    <col min="15855" max="15855" width="5.85546875" style="1" bestFit="1" customWidth="1"/>
    <col min="15856" max="15856" width="40.28515625" style="1" customWidth="1"/>
    <col min="15857" max="15857" width="0" style="1" hidden="1" customWidth="1"/>
    <col min="15858" max="15858" width="10.28515625" style="1" customWidth="1"/>
    <col min="15859" max="15859" width="0" style="1" hidden="1" customWidth="1"/>
    <col min="15860" max="15860" width="11.28515625" style="1" customWidth="1"/>
    <col min="15861" max="15861" width="0" style="1" hidden="1" customWidth="1"/>
    <col min="15862" max="15862" width="11.28515625" style="1" customWidth="1"/>
    <col min="15863" max="15863" width="0" style="1" hidden="1" customWidth="1"/>
    <col min="15864" max="15864" width="10.28515625" style="1" customWidth="1"/>
    <col min="15865" max="15865" width="0" style="1" hidden="1" customWidth="1"/>
    <col min="15866" max="15866" width="10.28515625" style="1" bestFit="1" customWidth="1"/>
    <col min="15867" max="15867" width="0" style="1" hidden="1" customWidth="1"/>
    <col min="15868" max="15868" width="11.28515625" style="1" customWidth="1"/>
    <col min="15869" max="15869" width="0" style="1" hidden="1" customWidth="1"/>
    <col min="15870" max="15870" width="11" style="1" customWidth="1"/>
    <col min="15871" max="15871" width="0" style="1" hidden="1" customWidth="1"/>
    <col min="15872" max="15872" width="9.28515625" style="1" customWidth="1"/>
    <col min="15873" max="15873" width="0" style="1" hidden="1" customWidth="1"/>
    <col min="15874" max="15874" width="10.28515625" style="1" customWidth="1"/>
    <col min="15875" max="15875" width="0" style="1" hidden="1" customWidth="1"/>
    <col min="15876" max="15876" width="10.28515625" style="1" customWidth="1"/>
    <col min="15877" max="15877" width="11.28515625" style="1" customWidth="1"/>
    <col min="15878" max="15889" width="0" style="1" hidden="1" customWidth="1"/>
    <col min="15890" max="16110" width="18" style="1"/>
    <col min="16111" max="16111" width="5.85546875" style="1" bestFit="1" customWidth="1"/>
    <col min="16112" max="16112" width="40.28515625" style="1" customWidth="1"/>
    <col min="16113" max="16113" width="0" style="1" hidden="1" customWidth="1"/>
    <col min="16114" max="16114" width="10.28515625" style="1" customWidth="1"/>
    <col min="16115" max="16115" width="0" style="1" hidden="1" customWidth="1"/>
    <col min="16116" max="16116" width="11.28515625" style="1" customWidth="1"/>
    <col min="16117" max="16117" width="0" style="1" hidden="1" customWidth="1"/>
    <col min="16118" max="16118" width="11.28515625" style="1" customWidth="1"/>
    <col min="16119" max="16119" width="0" style="1" hidden="1" customWidth="1"/>
    <col min="16120" max="16120" width="10.28515625" style="1" customWidth="1"/>
    <col min="16121" max="16121" width="0" style="1" hidden="1" customWidth="1"/>
    <col min="16122" max="16122" width="10.28515625" style="1" bestFit="1" customWidth="1"/>
    <col min="16123" max="16123" width="0" style="1" hidden="1" customWidth="1"/>
    <col min="16124" max="16124" width="11.28515625" style="1" customWidth="1"/>
    <col min="16125" max="16125" width="0" style="1" hidden="1" customWidth="1"/>
    <col min="16126" max="16126" width="11" style="1" customWidth="1"/>
    <col min="16127" max="16127" width="0" style="1" hidden="1" customWidth="1"/>
    <col min="16128" max="16128" width="9.28515625" style="1" customWidth="1"/>
    <col min="16129" max="16129" width="0" style="1" hidden="1" customWidth="1"/>
    <col min="16130" max="16130" width="10.28515625" style="1" customWidth="1"/>
    <col min="16131" max="16131" width="0" style="1" hidden="1" customWidth="1"/>
    <col min="16132" max="16132" width="10.28515625" style="1" customWidth="1"/>
    <col min="16133" max="16133" width="11.28515625" style="1" customWidth="1"/>
    <col min="16134" max="16145" width="0" style="1" hidden="1" customWidth="1"/>
    <col min="16146" max="16384" width="18" style="1"/>
  </cols>
  <sheetData>
    <row r="1" spans="1:18" x14ac:dyDescent="0.2">
      <c r="A1" s="67" t="s">
        <v>53</v>
      </c>
      <c r="B1" s="68"/>
      <c r="C1" s="68"/>
      <c r="D1" s="68"/>
      <c r="E1" s="68"/>
      <c r="F1" s="68"/>
      <c r="G1" s="68"/>
      <c r="H1" s="68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3.5" thickBot="1" x14ac:dyDescent="0.25">
      <c r="A2" s="67"/>
      <c r="B2" s="68"/>
      <c r="C2" s="68"/>
      <c r="D2" s="68"/>
      <c r="E2" s="68"/>
      <c r="F2" s="68"/>
      <c r="G2" s="68"/>
      <c r="H2" s="68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s="10" customFormat="1" ht="15" customHeight="1" x14ac:dyDescent="0.2">
      <c r="A3" s="69" t="s">
        <v>0</v>
      </c>
      <c r="B3" s="80" t="s">
        <v>1</v>
      </c>
      <c r="C3" s="129" t="s">
        <v>12</v>
      </c>
      <c r="D3" s="130"/>
      <c r="E3" s="130"/>
      <c r="F3" s="130"/>
      <c r="G3" s="131"/>
      <c r="H3" s="168" t="s">
        <v>75</v>
      </c>
      <c r="I3" s="87" t="s">
        <v>7</v>
      </c>
      <c r="J3" s="88"/>
      <c r="K3" s="88"/>
      <c r="L3" s="88"/>
      <c r="M3" s="89"/>
      <c r="N3" s="108" t="s">
        <v>11</v>
      </c>
      <c r="O3" s="109"/>
      <c r="P3" s="109"/>
      <c r="Q3" s="109"/>
      <c r="R3" s="110"/>
    </row>
    <row r="4" spans="1:18" s="10" customFormat="1" x14ac:dyDescent="0.2">
      <c r="A4" s="72"/>
      <c r="B4" s="81"/>
      <c r="C4" s="132">
        <v>2018</v>
      </c>
      <c r="D4" s="133">
        <v>2019</v>
      </c>
      <c r="E4" s="133">
        <v>2020</v>
      </c>
      <c r="F4" s="133">
        <v>2021</v>
      </c>
      <c r="G4" s="134">
        <v>2022</v>
      </c>
      <c r="H4" s="169"/>
      <c r="I4" s="90">
        <v>2018</v>
      </c>
      <c r="J4" s="91">
        <v>2019</v>
      </c>
      <c r="K4" s="91">
        <v>2020</v>
      </c>
      <c r="L4" s="91">
        <v>2021</v>
      </c>
      <c r="M4" s="92">
        <v>2022</v>
      </c>
      <c r="N4" s="111">
        <v>2018</v>
      </c>
      <c r="O4" s="112">
        <v>2019</v>
      </c>
      <c r="P4" s="112">
        <v>2020</v>
      </c>
      <c r="Q4" s="112">
        <v>2021</v>
      </c>
      <c r="R4" s="113">
        <v>2022</v>
      </c>
    </row>
    <row r="5" spans="1:18" ht="12.75" customHeight="1" x14ac:dyDescent="0.2">
      <c r="A5" s="73" t="s">
        <v>59</v>
      </c>
      <c r="B5" s="82" t="s">
        <v>42</v>
      </c>
      <c r="C5" s="135">
        <f>I5+N5</f>
        <v>132574.44425231003</v>
      </c>
      <c r="D5" s="136">
        <f t="shared" ref="D5:G5" si="0">J5+O5</f>
        <v>140630.12918889237</v>
      </c>
      <c r="E5" s="136">
        <f t="shared" si="0"/>
        <v>166989.49107201202</v>
      </c>
      <c r="F5" s="136">
        <f t="shared" si="0"/>
        <v>176209.28662413105</v>
      </c>
      <c r="G5" s="137">
        <f t="shared" si="0"/>
        <v>202383.29531754507</v>
      </c>
      <c r="H5" s="140">
        <f>(G5-F5)/F5</f>
        <v>0.1485393261323697</v>
      </c>
      <c r="I5" s="93">
        <f>Banks!C5</f>
        <v>99542.627182230004</v>
      </c>
      <c r="J5" s="94">
        <f>Banks!D5</f>
        <v>116541.68544337233</v>
      </c>
      <c r="K5" s="94">
        <f>Banks!E5</f>
        <v>126363.79909347199</v>
      </c>
      <c r="L5" s="94">
        <f>Banks!F5</f>
        <v>135415.88657319604</v>
      </c>
      <c r="M5" s="95">
        <f>Banks!G5</f>
        <v>160873.71984383505</v>
      </c>
      <c r="N5" s="114">
        <f>'Non-Banks'!C5</f>
        <v>33031.817070080026</v>
      </c>
      <c r="O5" s="115">
        <f>'Non-Banks'!D5</f>
        <v>24088.443745520024</v>
      </c>
      <c r="P5" s="115">
        <f>'Non-Banks'!E5</f>
        <v>40625.691978540039</v>
      </c>
      <c r="Q5" s="115">
        <f>'Non-Banks'!F5</f>
        <v>40793.400050935008</v>
      </c>
      <c r="R5" s="116">
        <f>'Non-Banks'!G5</f>
        <v>41509.575473710007</v>
      </c>
    </row>
    <row r="6" spans="1:18" s="10" customFormat="1" x14ac:dyDescent="0.2">
      <c r="A6" s="64"/>
      <c r="B6" s="83"/>
      <c r="C6" s="135"/>
      <c r="D6" s="136"/>
      <c r="E6" s="136"/>
      <c r="F6" s="136"/>
      <c r="G6" s="137"/>
      <c r="H6" s="140"/>
      <c r="I6" s="93"/>
      <c r="J6" s="94"/>
      <c r="K6" s="94"/>
      <c r="L6" s="94"/>
      <c r="M6" s="95"/>
      <c r="N6" s="114"/>
      <c r="O6" s="115"/>
      <c r="P6" s="115"/>
      <c r="Q6" s="115"/>
      <c r="R6" s="116"/>
    </row>
    <row r="7" spans="1:18" x14ac:dyDescent="0.2">
      <c r="A7" s="61" t="s">
        <v>60</v>
      </c>
      <c r="B7" s="82" t="s">
        <v>43</v>
      </c>
      <c r="C7" s="135">
        <f t="shared" ref="C7:C37" si="1">I7+N7</f>
        <v>12856.663761319825</v>
      </c>
      <c r="D7" s="136">
        <f t="shared" ref="D7:D37" si="2">J7+O7</f>
        <v>16504.00329804825</v>
      </c>
      <c r="E7" s="136">
        <f t="shared" ref="E7:E37" si="3">K7+P7</f>
        <v>24396.884524992776</v>
      </c>
      <c r="F7" s="136">
        <f t="shared" ref="F7:F37" si="4">L7+Q7</f>
        <v>15664.0056431025</v>
      </c>
      <c r="G7" s="137">
        <f t="shared" ref="G7:G37" si="5">M7+R7</f>
        <v>15956.022046215961</v>
      </c>
      <c r="H7" s="140">
        <f t="shared" ref="H7:H39" si="6">(G7-F7)/F7</f>
        <v>1.8642511358009348E-2</v>
      </c>
      <c r="I7" s="93">
        <f>Banks!C7</f>
        <v>6995.900543279824</v>
      </c>
      <c r="J7" s="94">
        <f>Banks!D7</f>
        <v>9843.8146954052499</v>
      </c>
      <c r="K7" s="94">
        <f>Banks!E7</f>
        <v>14759.291084887776</v>
      </c>
      <c r="L7" s="94">
        <f>Banks!F7</f>
        <v>9118.6727306620014</v>
      </c>
      <c r="M7" s="95">
        <f>Banks!G7</f>
        <v>9094.0590337659614</v>
      </c>
      <c r="N7" s="114">
        <f>'Non-Banks'!C7</f>
        <v>5860.7632180400005</v>
      </c>
      <c r="O7" s="115">
        <f>'Non-Banks'!D7</f>
        <v>6660.1886026430011</v>
      </c>
      <c r="P7" s="115">
        <f>'Non-Banks'!E7</f>
        <v>9637.5934401049999</v>
      </c>
      <c r="Q7" s="115">
        <f>'Non-Banks'!F7</f>
        <v>6545.3329124405</v>
      </c>
      <c r="R7" s="116">
        <f>'Non-Banks'!G7</f>
        <v>6861.96301245</v>
      </c>
    </row>
    <row r="8" spans="1:18" s="10" customFormat="1" x14ac:dyDescent="0.2">
      <c r="A8" s="64"/>
      <c r="B8" s="83"/>
      <c r="C8" s="135"/>
      <c r="D8" s="136"/>
      <c r="E8" s="136"/>
      <c r="F8" s="136"/>
      <c r="G8" s="137"/>
      <c r="H8" s="140"/>
      <c r="I8" s="93"/>
      <c r="J8" s="94"/>
      <c r="K8" s="94"/>
      <c r="L8" s="94"/>
      <c r="M8" s="95"/>
      <c r="N8" s="114"/>
      <c r="O8" s="115"/>
      <c r="P8" s="115"/>
      <c r="Q8" s="115"/>
      <c r="R8" s="116"/>
    </row>
    <row r="9" spans="1:18" x14ac:dyDescent="0.2">
      <c r="A9" s="61" t="s">
        <v>61</v>
      </c>
      <c r="B9" s="82" t="s">
        <v>17</v>
      </c>
      <c r="C9" s="135">
        <f t="shared" si="1"/>
        <v>1624.0431380231159</v>
      </c>
      <c r="D9" s="136">
        <f t="shared" si="2"/>
        <v>2816.8079067013541</v>
      </c>
      <c r="E9" s="136">
        <f t="shared" si="3"/>
        <v>1832.5391035229586</v>
      </c>
      <c r="F9" s="136">
        <f t="shared" si="4"/>
        <v>3988.0433437914098</v>
      </c>
      <c r="G9" s="137">
        <f t="shared" si="5"/>
        <v>4091.5759981973038</v>
      </c>
      <c r="H9" s="140">
        <f t="shared" si="6"/>
        <v>2.596076458573944E-2</v>
      </c>
      <c r="I9" s="93">
        <f>Banks!C9</f>
        <v>2314.6480730928497</v>
      </c>
      <c r="J9" s="94">
        <f>Banks!D9</f>
        <v>1276.5919343100031</v>
      </c>
      <c r="K9" s="94">
        <f>Banks!E9</f>
        <v>80.105760774208733</v>
      </c>
      <c r="L9" s="94">
        <f>Banks!F9</f>
        <v>1479.6394397927925</v>
      </c>
      <c r="M9" s="95">
        <f>Banks!G9</f>
        <v>1976.6405553634218</v>
      </c>
      <c r="N9" s="147">
        <f>'Non-Banks'!C9</f>
        <v>-690.60493506973376</v>
      </c>
      <c r="O9" s="115">
        <f>'Non-Banks'!D9</f>
        <v>1540.2159723913512</v>
      </c>
      <c r="P9" s="115">
        <f>'Non-Banks'!E9</f>
        <v>1752.43334274875</v>
      </c>
      <c r="Q9" s="115">
        <f>'Non-Banks'!F9</f>
        <v>2508.4039039986174</v>
      </c>
      <c r="R9" s="116">
        <f>'Non-Banks'!G9</f>
        <v>2114.935442833882</v>
      </c>
    </row>
    <row r="10" spans="1:18" s="10" customFormat="1" x14ac:dyDescent="0.2">
      <c r="A10" s="64"/>
      <c r="B10" s="83"/>
      <c r="C10" s="135"/>
      <c r="D10" s="136"/>
      <c r="E10" s="136"/>
      <c r="F10" s="136"/>
      <c r="G10" s="137"/>
      <c r="H10" s="140"/>
      <c r="I10" s="93"/>
      <c r="J10" s="94"/>
      <c r="K10" s="94"/>
      <c r="L10" s="94"/>
      <c r="M10" s="95"/>
      <c r="N10" s="114"/>
      <c r="O10" s="115"/>
      <c r="P10" s="115"/>
      <c r="Q10" s="115"/>
      <c r="R10" s="116"/>
    </row>
    <row r="11" spans="1:18" s="3" customFormat="1" x14ac:dyDescent="0.2">
      <c r="A11" s="61" t="s">
        <v>62</v>
      </c>
      <c r="B11" s="82" t="s">
        <v>63</v>
      </c>
      <c r="C11" s="138">
        <f>C7/C5</f>
        <v>9.6976938759415585E-2</v>
      </c>
      <c r="D11" s="139">
        <f t="shared" ref="D11:G11" si="7">D7/D5</f>
        <v>0.1173575207051137</v>
      </c>
      <c r="E11" s="139">
        <f t="shared" si="7"/>
        <v>0.14609832252540933</v>
      </c>
      <c r="F11" s="139">
        <f t="shared" si="7"/>
        <v>8.8894325283292913E-2</v>
      </c>
      <c r="G11" s="140">
        <f t="shared" si="7"/>
        <v>7.8840607972019208E-2</v>
      </c>
      <c r="H11" s="140">
        <f t="shared" si="6"/>
        <v>-0.11309740277834397</v>
      </c>
      <c r="I11" s="96">
        <f>Banks!C11</f>
        <v>7.0280449103202969E-2</v>
      </c>
      <c r="J11" s="97">
        <f>Banks!D11</f>
        <v>8.4466040266668055E-2</v>
      </c>
      <c r="K11" s="97">
        <f>Banks!E11</f>
        <v>0.11679999486221722</v>
      </c>
      <c r="L11" s="97">
        <f>Banks!F11</f>
        <v>6.7338278849085456E-2</v>
      </c>
      <c r="M11" s="98">
        <f>Banks!G11</f>
        <v>5.6529177311209301E-2</v>
      </c>
      <c r="N11" s="117">
        <f>'Non-Banks'!C11</f>
        <v>0.17742781771907534</v>
      </c>
      <c r="O11" s="118">
        <f>'Non-Banks'!D11</f>
        <v>0.27648895350002278</v>
      </c>
      <c r="P11" s="118">
        <f>'Non-Banks'!E11</f>
        <v>0.23722902849743274</v>
      </c>
      <c r="Q11" s="118">
        <f>'Non-Banks'!F11</f>
        <v>0.16045078135845353</v>
      </c>
      <c r="R11" s="119">
        <f>'Non-Banks'!G11</f>
        <v>0.16531036355204376</v>
      </c>
    </row>
    <row r="12" spans="1:18" s="10" customFormat="1" x14ac:dyDescent="0.2">
      <c r="A12" s="64"/>
      <c r="B12" s="83"/>
      <c r="C12" s="135"/>
      <c r="D12" s="136"/>
      <c r="E12" s="136"/>
      <c r="F12" s="136"/>
      <c r="G12" s="137"/>
      <c r="H12" s="140"/>
      <c r="I12" s="93"/>
      <c r="J12" s="94"/>
      <c r="K12" s="94"/>
      <c r="L12" s="94"/>
      <c r="M12" s="95"/>
      <c r="N12" s="114"/>
      <c r="O12" s="115"/>
      <c r="P12" s="115"/>
      <c r="Q12" s="115"/>
      <c r="R12" s="116"/>
    </row>
    <row r="13" spans="1:18" x14ac:dyDescent="0.2">
      <c r="A13" s="61" t="s">
        <v>64</v>
      </c>
      <c r="B13" s="82" t="s">
        <v>44</v>
      </c>
      <c r="C13" s="138">
        <f>C14/C15</f>
        <v>0.11800589603662762</v>
      </c>
      <c r="D13" s="139">
        <f t="shared" ref="D13:G13" si="8">D14/D15</f>
        <v>0.11353967722581576</v>
      </c>
      <c r="E13" s="139">
        <f t="shared" si="8"/>
        <v>0.10750681886579153</v>
      </c>
      <c r="F13" s="139">
        <f t="shared" si="8"/>
        <v>0.11816847096675098</v>
      </c>
      <c r="G13" s="140">
        <f t="shared" si="8"/>
        <v>0.11877109281498416</v>
      </c>
      <c r="H13" s="140">
        <f t="shared" si="6"/>
        <v>5.099683894553694E-3</v>
      </c>
      <c r="I13" s="96">
        <f>Banks!C13</f>
        <v>0.13200768584957898</v>
      </c>
      <c r="J13" s="97">
        <f>Banks!D13</f>
        <v>0.12457170871124112</v>
      </c>
      <c r="K13" s="97">
        <f>Banks!E13</f>
        <v>0.11448391560704636</v>
      </c>
      <c r="L13" s="97">
        <f>Banks!F13</f>
        <v>0.11899344185034391</v>
      </c>
      <c r="M13" s="98">
        <f>Banks!G13</f>
        <v>0.11935786647361146</v>
      </c>
      <c r="N13" s="148">
        <f>'Non-Banks'!C13</f>
        <v>4.5527282824383113E-2</v>
      </c>
      <c r="O13" s="149">
        <f>'Non-Banks'!D13</f>
        <v>5.1657154382792399E-2</v>
      </c>
      <c r="P13" s="149">
        <f>'Non-Banks'!E13</f>
        <v>6.636892412239985E-2</v>
      </c>
      <c r="Q13" s="118">
        <f>'Non-Banks'!F13</f>
        <v>0.11312568138519967</v>
      </c>
      <c r="R13" s="119">
        <f>'Non-Banks'!G13</f>
        <v>0.11491104830749316</v>
      </c>
    </row>
    <row r="14" spans="1:18" x14ac:dyDescent="0.2">
      <c r="A14" s="61"/>
      <c r="B14" s="84" t="s">
        <v>20</v>
      </c>
      <c r="C14" s="141">
        <f t="shared" si="1"/>
        <v>16494.850317645079</v>
      </c>
      <c r="D14" s="142">
        <f t="shared" si="2"/>
        <v>17873.232540658795</v>
      </c>
      <c r="E14" s="142">
        <f t="shared" si="3"/>
        <v>18121.698028418559</v>
      </c>
      <c r="F14" s="142">
        <f t="shared" si="4"/>
        <v>20816.895220965474</v>
      </c>
      <c r="G14" s="143">
        <f t="shared" si="5"/>
        <v>21946.714810087477</v>
      </c>
      <c r="H14" s="170">
        <f t="shared" si="6"/>
        <v>5.4274164188717174E-2</v>
      </c>
      <c r="I14" s="99">
        <f>Banks!C14</f>
        <v>15464.506303339753</v>
      </c>
      <c r="J14" s="100">
        <f>Banks!D14</f>
        <v>16642.886725913468</v>
      </c>
      <c r="K14" s="100">
        <f>Banks!E14</f>
        <v>16499.432324129364</v>
      </c>
      <c r="L14" s="100">
        <f>Banks!F14</f>
        <v>18015.065147276939</v>
      </c>
      <c r="M14" s="101">
        <f>Banks!G14</f>
        <v>19144.884736397478</v>
      </c>
      <c r="N14" s="120">
        <f>'Non-Banks'!C14</f>
        <v>1030.3440143053274</v>
      </c>
      <c r="O14" s="121">
        <f>'Non-Banks'!D14</f>
        <v>1230.3458147453271</v>
      </c>
      <c r="P14" s="121">
        <f>'Non-Banks'!E14</f>
        <v>1622.2657042891963</v>
      </c>
      <c r="Q14" s="121">
        <f>'Non-Banks'!F14</f>
        <v>2801.8300736885367</v>
      </c>
      <c r="R14" s="122">
        <f>'Non-Banks'!G14</f>
        <v>2801.8300736900001</v>
      </c>
    </row>
    <row r="15" spans="1:18" x14ac:dyDescent="0.2">
      <c r="A15" s="61"/>
      <c r="B15" s="84" t="s">
        <v>21</v>
      </c>
      <c r="C15" s="141">
        <f t="shared" si="1"/>
        <v>139779.88279946009</v>
      </c>
      <c r="D15" s="142">
        <f t="shared" si="2"/>
        <v>157418.38428086459</v>
      </c>
      <c r="E15" s="142">
        <f t="shared" si="3"/>
        <v>168563.24296081325</v>
      </c>
      <c r="F15" s="142">
        <f t="shared" si="4"/>
        <v>176162.85503789515</v>
      </c>
      <c r="G15" s="143">
        <f t="shared" si="5"/>
        <v>184781.6189102091</v>
      </c>
      <c r="H15" s="170">
        <f t="shared" si="6"/>
        <v>4.8924978369928977E-2</v>
      </c>
      <c r="I15" s="99">
        <f>Banks!C15</f>
        <v>117148.52967698679</v>
      </c>
      <c r="J15" s="100">
        <f>Banks!D15</f>
        <v>133600.85446441054</v>
      </c>
      <c r="K15" s="100">
        <f>Banks!E15</f>
        <v>144120.0909022179</v>
      </c>
      <c r="L15" s="100">
        <f>Banks!F15</f>
        <v>151395.44555685841</v>
      </c>
      <c r="M15" s="101">
        <f>Banks!G15</f>
        <v>160399.01936945374</v>
      </c>
      <c r="N15" s="120">
        <f>'Non-Banks'!C15</f>
        <v>22631.353122473291</v>
      </c>
      <c r="O15" s="121">
        <f>'Non-Banks'!D15</f>
        <v>23817.529816454033</v>
      </c>
      <c r="P15" s="121">
        <f>'Non-Banks'!E15</f>
        <v>24443.152058595348</v>
      </c>
      <c r="Q15" s="121">
        <f>'Non-Banks'!F15</f>
        <v>24767.40948103675</v>
      </c>
      <c r="R15" s="122">
        <f>'Non-Banks'!G15</f>
        <v>24382.599540755364</v>
      </c>
    </row>
    <row r="16" spans="1:18" x14ac:dyDescent="0.2">
      <c r="A16" s="61"/>
      <c r="B16" s="84"/>
      <c r="C16" s="135"/>
      <c r="D16" s="136"/>
      <c r="E16" s="136"/>
      <c r="F16" s="136"/>
      <c r="G16" s="137"/>
      <c r="H16" s="140"/>
      <c r="I16" s="93"/>
      <c r="J16" s="94"/>
      <c r="K16" s="94"/>
      <c r="L16" s="94"/>
      <c r="M16" s="95"/>
      <c r="N16" s="114"/>
      <c r="O16" s="115"/>
      <c r="P16" s="115"/>
      <c r="Q16" s="115"/>
      <c r="R16" s="116"/>
    </row>
    <row r="17" spans="1:18" x14ac:dyDescent="0.2">
      <c r="A17" s="61" t="s">
        <v>65</v>
      </c>
      <c r="B17" s="82" t="s">
        <v>45</v>
      </c>
      <c r="C17" s="138">
        <f>C18/C19</f>
        <v>0.15120705656725147</v>
      </c>
      <c r="D17" s="139">
        <f t="shared" ref="D17:G17" si="9">D18/D19</f>
        <v>0.14219653237724642</v>
      </c>
      <c r="E17" s="139">
        <f t="shared" si="9"/>
        <v>0.1381670559845834</v>
      </c>
      <c r="F17" s="139">
        <f t="shared" si="9"/>
        <v>0.15479143401836443</v>
      </c>
      <c r="G17" s="140">
        <f t="shared" si="9"/>
        <v>0.16465113252116992</v>
      </c>
      <c r="H17" s="140">
        <f t="shared" si="6"/>
        <v>6.3696667488949935E-2</v>
      </c>
      <c r="I17" s="96">
        <f>Banks!C17</f>
        <v>0.16709892088267411</v>
      </c>
      <c r="J17" s="97">
        <f>Banks!D17</f>
        <v>0.15076719892568388</v>
      </c>
      <c r="K17" s="97">
        <f>Banks!E17</f>
        <v>0.14249891869750533</v>
      </c>
      <c r="L17" s="97">
        <f>Banks!F17</f>
        <v>0.1489488951565284</v>
      </c>
      <c r="M17" s="98">
        <f>Banks!G17</f>
        <v>0.15702305200561245</v>
      </c>
      <c r="N17" s="117">
        <f>'Non-Banks'!C17</f>
        <v>6.8944695660106747E-2</v>
      </c>
      <c r="O17" s="118">
        <f>'Non-Banks'!D17</f>
        <v>9.4120666280933532E-2</v>
      </c>
      <c r="P17" s="118">
        <f>'Non-Banks'!E17</f>
        <v>0.11262581455771514</v>
      </c>
      <c r="Q17" s="118">
        <f>'Non-Banks'!F17</f>
        <v>0.19050505093288952</v>
      </c>
      <c r="R17" s="119">
        <f>'Non-Banks'!G17</f>
        <v>0.21483186211571209</v>
      </c>
    </row>
    <row r="18" spans="1:18" x14ac:dyDescent="0.2">
      <c r="A18" s="61"/>
      <c r="B18" s="84" t="s">
        <v>22</v>
      </c>
      <c r="C18" s="141">
        <f t="shared" si="1"/>
        <v>21135.704645421742</v>
      </c>
      <c r="D18" s="142">
        <f t="shared" si="2"/>
        <v>22384.348377167778</v>
      </c>
      <c r="E18" s="142">
        <f t="shared" si="3"/>
        <v>23289.887027109617</v>
      </c>
      <c r="F18" s="142">
        <f t="shared" si="4"/>
        <v>27268.500952085044</v>
      </c>
      <c r="G18" s="143">
        <f t="shared" si="5"/>
        <v>30424.502822661158</v>
      </c>
      <c r="H18" s="170">
        <f t="shared" si="6"/>
        <v>0.11573800393801241</v>
      </c>
      <c r="I18" s="99">
        <f>Banks!C18</f>
        <v>19575.392892016414</v>
      </c>
      <c r="J18" s="100">
        <f>Banks!D18</f>
        <v>20142.626601677126</v>
      </c>
      <c r="K18" s="100">
        <f>Banks!E18</f>
        <v>20536.957116152225</v>
      </c>
      <c r="L18" s="100">
        <f>Banks!F18</f>
        <v>22550.184347424405</v>
      </c>
      <c r="M18" s="101">
        <f>Banks!G18</f>
        <v>25186.343560098976</v>
      </c>
      <c r="N18" s="120">
        <f>'Non-Banks'!C18</f>
        <v>1560.3117534053274</v>
      </c>
      <c r="O18" s="121">
        <f>'Non-Banks'!D18</f>
        <v>2241.7217754906542</v>
      </c>
      <c r="P18" s="121">
        <f>'Non-Banks'!E18</f>
        <v>2752.9299109573926</v>
      </c>
      <c r="Q18" s="121">
        <f>'Non-Banks'!F18</f>
        <v>4718.3166046606366</v>
      </c>
      <c r="R18" s="122">
        <f>'Non-Banks'!G18</f>
        <v>5238.1592625621815</v>
      </c>
    </row>
    <row r="19" spans="1:18" x14ac:dyDescent="0.2">
      <c r="A19" s="61"/>
      <c r="B19" s="84" t="s">
        <v>21</v>
      </c>
      <c r="C19" s="141">
        <f t="shared" si="1"/>
        <v>139779.88279946009</v>
      </c>
      <c r="D19" s="142">
        <f t="shared" si="2"/>
        <v>157418.38428086459</v>
      </c>
      <c r="E19" s="142">
        <f t="shared" si="3"/>
        <v>168563.24296081325</v>
      </c>
      <c r="F19" s="142">
        <f t="shared" si="4"/>
        <v>176162.85503789515</v>
      </c>
      <c r="G19" s="143">
        <f t="shared" si="5"/>
        <v>184781.6189102091</v>
      </c>
      <c r="H19" s="170">
        <f t="shared" si="6"/>
        <v>4.8924978369928977E-2</v>
      </c>
      <c r="I19" s="99">
        <f>Banks!C19</f>
        <v>117148.52967698679</v>
      </c>
      <c r="J19" s="100">
        <f>Banks!D19</f>
        <v>133600.85446441054</v>
      </c>
      <c r="K19" s="100">
        <f>Banks!E19</f>
        <v>144120.0909022179</v>
      </c>
      <c r="L19" s="100">
        <f>Banks!F19</f>
        <v>151395.44555685841</v>
      </c>
      <c r="M19" s="101">
        <f>Banks!G19</f>
        <v>160399.01936945374</v>
      </c>
      <c r="N19" s="120">
        <f>'Non-Banks'!C19</f>
        <v>22631.353122473291</v>
      </c>
      <c r="O19" s="121">
        <f>'Non-Banks'!D19</f>
        <v>23817.529816454033</v>
      </c>
      <c r="P19" s="121">
        <f>'Non-Banks'!E19</f>
        <v>24443.152058595348</v>
      </c>
      <c r="Q19" s="121">
        <f>'Non-Banks'!F19</f>
        <v>24767.40948103675</v>
      </c>
      <c r="R19" s="122">
        <f>'Non-Banks'!G19</f>
        <v>24382.599540755364</v>
      </c>
    </row>
    <row r="20" spans="1:18" x14ac:dyDescent="0.2">
      <c r="A20" s="61"/>
      <c r="B20" s="84"/>
      <c r="C20" s="135"/>
      <c r="D20" s="136"/>
      <c r="E20" s="136"/>
      <c r="F20" s="136"/>
      <c r="G20" s="137"/>
      <c r="H20" s="140"/>
      <c r="I20" s="93"/>
      <c r="J20" s="94"/>
      <c r="K20" s="94"/>
      <c r="L20" s="94"/>
      <c r="M20" s="95"/>
      <c r="N20" s="114"/>
      <c r="O20" s="115"/>
      <c r="P20" s="115"/>
      <c r="Q20" s="115"/>
      <c r="R20" s="116"/>
    </row>
    <row r="21" spans="1:18" x14ac:dyDescent="0.2">
      <c r="A21" s="61" t="s">
        <v>66</v>
      </c>
      <c r="B21" s="82" t="s">
        <v>46</v>
      </c>
      <c r="C21" s="138">
        <f>C22/(C23+C24)</f>
        <v>9.4338075364613638E-2</v>
      </c>
      <c r="D21" s="139">
        <f t="shared" ref="D21:F21" si="10">D22/(D23+D24)</f>
        <v>8.9475224714662946E-2</v>
      </c>
      <c r="E21" s="139">
        <f t="shared" si="10"/>
        <v>7.941447363650507E-2</v>
      </c>
      <c r="F21" s="139">
        <f t="shared" si="10"/>
        <v>8.0225495358397514E-2</v>
      </c>
      <c r="G21" s="140">
        <f>G22/(G23+G24)</f>
        <v>7.6445676617340141E-2</v>
      </c>
      <c r="H21" s="140">
        <f t="shared" si="6"/>
        <v>-4.7114931782864015E-2</v>
      </c>
      <c r="I21" s="96">
        <f>Banks!C21</f>
        <v>0.10154994452024699</v>
      </c>
      <c r="J21" s="97">
        <f>Banks!D21</f>
        <v>9.4582638630427179E-2</v>
      </c>
      <c r="K21" s="97">
        <f>Banks!E21</f>
        <v>8.0772796982969089E-2</v>
      </c>
      <c r="L21" s="97">
        <f>Banks!F21</f>
        <v>7.7742453393439173E-2</v>
      </c>
      <c r="M21" s="98">
        <f>Banks!G21</f>
        <v>7.3921570509838941E-2</v>
      </c>
      <c r="N21" s="117">
        <f>'Non-Banks'!C21</f>
        <v>4.5664097813682837E-2</v>
      </c>
      <c r="O21" s="118">
        <f>'Non-Banks'!D21</f>
        <v>5.1706303422208437E-2</v>
      </c>
      <c r="P21" s="118">
        <f>'Non-Banks'!E21</f>
        <v>6.7815626223666339E-2</v>
      </c>
      <c r="Q21" s="118">
        <f>'Non-Banks'!F21</f>
        <v>0.10095853042532385</v>
      </c>
      <c r="R21" s="119">
        <f>'Non-Banks'!G21</f>
        <v>9.9709697894785843E-2</v>
      </c>
    </row>
    <row r="22" spans="1:18" x14ac:dyDescent="0.2">
      <c r="A22" s="61"/>
      <c r="B22" s="84" t="s">
        <v>20</v>
      </c>
      <c r="C22" s="141">
        <f t="shared" si="1"/>
        <v>16494.850317645079</v>
      </c>
      <c r="D22" s="142">
        <f t="shared" si="2"/>
        <v>17873.232540658795</v>
      </c>
      <c r="E22" s="142">
        <f t="shared" si="3"/>
        <v>18121.698028418559</v>
      </c>
      <c r="F22" s="142">
        <f t="shared" si="4"/>
        <v>20816.895220965474</v>
      </c>
      <c r="G22" s="143">
        <f t="shared" si="5"/>
        <v>21946.714810087477</v>
      </c>
      <c r="H22" s="170">
        <f t="shared" si="6"/>
        <v>5.4274164188717174E-2</v>
      </c>
      <c r="I22" s="99">
        <f>Banks!C22</f>
        <v>15464.506303339753</v>
      </c>
      <c r="J22" s="100">
        <f>Banks!D22</f>
        <v>16642.886725913468</v>
      </c>
      <c r="K22" s="100">
        <f>Banks!E22</f>
        <v>16499.432324129364</v>
      </c>
      <c r="L22" s="100">
        <f>Banks!F22</f>
        <v>18015.065147276939</v>
      </c>
      <c r="M22" s="101">
        <f>Banks!G22</f>
        <v>19144.884736397478</v>
      </c>
      <c r="N22" s="120">
        <f>'Non-Banks'!C22</f>
        <v>1030.3440143053274</v>
      </c>
      <c r="O22" s="121">
        <f>'Non-Banks'!D22</f>
        <v>1230.3458147453271</v>
      </c>
      <c r="P22" s="121">
        <f>'Non-Banks'!E22</f>
        <v>1622.2657042891963</v>
      </c>
      <c r="Q22" s="121">
        <f>'Non-Banks'!F22</f>
        <v>2801.8300736885367</v>
      </c>
      <c r="R22" s="122">
        <f>'Non-Banks'!G22</f>
        <v>2801.8300736900001</v>
      </c>
    </row>
    <row r="23" spans="1:18" x14ac:dyDescent="0.2">
      <c r="A23" s="61"/>
      <c r="B23" s="84" t="s">
        <v>54</v>
      </c>
      <c r="C23" s="141">
        <f t="shared" si="1"/>
        <v>164193.4018372735</v>
      </c>
      <c r="D23" s="142">
        <f t="shared" si="2"/>
        <v>188244.43909081485</v>
      </c>
      <c r="E23" s="142">
        <f t="shared" si="3"/>
        <v>218244.62591236448</v>
      </c>
      <c r="F23" s="142">
        <f t="shared" si="4"/>
        <v>246187.45672042362</v>
      </c>
      <c r="G23" s="143">
        <f t="shared" si="5"/>
        <v>272699.68864902022</v>
      </c>
      <c r="H23" s="170">
        <f t="shared" si="6"/>
        <v>0.10769123773314138</v>
      </c>
      <c r="I23" s="99">
        <f>Banks!C23</f>
        <v>143114.38771403671</v>
      </c>
      <c r="J23" s="100">
        <f>Banks!D23</f>
        <v>166193.15082653455</v>
      </c>
      <c r="K23" s="100">
        <f>Banks!E23</f>
        <v>194886.68581914101</v>
      </c>
      <c r="L23" s="100">
        <f>Banks!F23</f>
        <v>219754.53275314515</v>
      </c>
      <c r="M23" s="101">
        <f>Banks!G23</f>
        <v>245960.94259657941</v>
      </c>
      <c r="N23" s="120">
        <f>'Non-Banks'!C23</f>
        <v>21079.014123236775</v>
      </c>
      <c r="O23" s="121">
        <f>'Non-Banks'!D23</f>
        <v>22051.288264280309</v>
      </c>
      <c r="P23" s="121">
        <f>'Non-Banks'!E23</f>
        <v>23357.940093223468</v>
      </c>
      <c r="Q23" s="121">
        <f>'Non-Banks'!F23</f>
        <v>26432.923967278479</v>
      </c>
      <c r="R23" s="122">
        <f>'Non-Banks'!G23</f>
        <v>26738.746052440798</v>
      </c>
    </row>
    <row r="24" spans="1:18" x14ac:dyDescent="0.2">
      <c r="A24" s="61"/>
      <c r="B24" s="84" t="s">
        <v>55</v>
      </c>
      <c r="C24" s="141">
        <f t="shared" si="1"/>
        <v>10654.8792400435</v>
      </c>
      <c r="D24" s="142">
        <f t="shared" si="2"/>
        <v>11511.7794339963</v>
      </c>
      <c r="E24" s="142">
        <f t="shared" si="3"/>
        <v>9946.7502763761986</v>
      </c>
      <c r="F24" s="142">
        <f t="shared" si="4"/>
        <v>13292.339919890799</v>
      </c>
      <c r="G24" s="143">
        <f t="shared" si="5"/>
        <v>14389.336933746503</v>
      </c>
      <c r="H24" s="170">
        <f t="shared" si="6"/>
        <v>8.2528510440373681E-2</v>
      </c>
      <c r="I24" s="99">
        <f>Banks!C24</f>
        <v>9170.3464273635</v>
      </c>
      <c r="J24" s="100">
        <f>Banks!D24</f>
        <v>9768.1774563863</v>
      </c>
      <c r="K24" s="100">
        <f>Banks!E24</f>
        <v>9382.9809550361988</v>
      </c>
      <c r="L24" s="100">
        <f>Banks!F24</f>
        <v>11972.977261315798</v>
      </c>
      <c r="M24" s="101">
        <f>Banks!G24</f>
        <v>13028.207719826503</v>
      </c>
      <c r="N24" s="120">
        <f>'Non-Banks'!C24</f>
        <v>1484.53281268</v>
      </c>
      <c r="O24" s="121">
        <f>'Non-Banks'!D24</f>
        <v>1743.6019776099997</v>
      </c>
      <c r="P24" s="121">
        <f>'Non-Banks'!E24</f>
        <v>563.76932134000003</v>
      </c>
      <c r="Q24" s="121">
        <f>'Non-Banks'!F24</f>
        <v>1319.3626585750001</v>
      </c>
      <c r="R24" s="122">
        <f>'Non-Banks'!G24</f>
        <v>1361.1292139199998</v>
      </c>
    </row>
    <row r="25" spans="1:18" x14ac:dyDescent="0.2">
      <c r="A25" s="61"/>
      <c r="B25" s="84"/>
      <c r="C25" s="135"/>
      <c r="D25" s="136"/>
      <c r="E25" s="136"/>
      <c r="F25" s="136"/>
      <c r="G25" s="137"/>
      <c r="H25" s="140"/>
      <c r="I25" s="93"/>
      <c r="J25" s="94"/>
      <c r="K25" s="94"/>
      <c r="L25" s="94"/>
      <c r="M25" s="95"/>
      <c r="N25" s="114"/>
      <c r="O25" s="115"/>
      <c r="P25" s="115"/>
      <c r="Q25" s="115"/>
      <c r="R25" s="116"/>
    </row>
    <row r="26" spans="1:18" x14ac:dyDescent="0.2">
      <c r="A26" s="61" t="s">
        <v>67</v>
      </c>
      <c r="B26" s="82" t="s">
        <v>15</v>
      </c>
      <c r="C26" s="138">
        <f>C27/(C28+C29)</f>
        <v>0.13563869056281785</v>
      </c>
      <c r="D26" s="139">
        <f t="shared" ref="D26:G26" si="11">D27/(D28+D29)</f>
        <v>0.13700327926635672</v>
      </c>
      <c r="E26" s="139">
        <f t="shared" si="11"/>
        <v>0.14295177713917129</v>
      </c>
      <c r="F26" s="139">
        <f t="shared" si="11"/>
        <v>0.15630728352723408</v>
      </c>
      <c r="G26" s="140">
        <f t="shared" si="11"/>
        <v>0.14688599670974478</v>
      </c>
      <c r="H26" s="140">
        <f t="shared" si="6"/>
        <v>-6.0274138254394198E-2</v>
      </c>
      <c r="I26" s="96">
        <f>Banks!C26</f>
        <v>0.1455271509650867</v>
      </c>
      <c r="J26" s="97">
        <f>Banks!D26</f>
        <v>0.13435149549823813</v>
      </c>
      <c r="K26" s="97">
        <f>Banks!E26</f>
        <v>0.14592709432106854</v>
      </c>
      <c r="L26" s="97">
        <f>Banks!F26</f>
        <v>0.15114527218371501</v>
      </c>
      <c r="M26" s="98">
        <f>Banks!G26</f>
        <v>0.14248790849358206</v>
      </c>
      <c r="N26" s="117">
        <f>'Non-Banks'!C26</f>
        <v>8.7172948671432812E-2</v>
      </c>
      <c r="O26" s="118">
        <f>'Non-Banks'!D26</f>
        <v>0.15078126445719478</v>
      </c>
      <c r="P26" s="118">
        <f>'Non-Banks'!E26</f>
        <v>0.12585335603698306</v>
      </c>
      <c r="Q26" s="118">
        <f>'Non-Banks'!F26</f>
        <v>0.18741554525926005</v>
      </c>
      <c r="R26" s="119">
        <f>'Non-Banks'!G26</f>
        <v>0.18704723341985882</v>
      </c>
    </row>
    <row r="27" spans="1:18" x14ac:dyDescent="0.2">
      <c r="A27" s="61"/>
      <c r="B27" s="84" t="s">
        <v>56</v>
      </c>
      <c r="C27" s="141">
        <f t="shared" si="1"/>
        <v>17754.2460815868</v>
      </c>
      <c r="D27" s="142">
        <f t="shared" si="2"/>
        <v>20635.451177659997</v>
      </c>
      <c r="E27" s="142">
        <f t="shared" si="3"/>
        <v>22781.973610500001</v>
      </c>
      <c r="F27" s="142">
        <f t="shared" si="4"/>
        <v>26860.8015132158</v>
      </c>
      <c r="G27" s="143">
        <f t="shared" si="5"/>
        <v>27619.249565424001</v>
      </c>
      <c r="H27" s="170">
        <f t="shared" si="6"/>
        <v>2.8236240524506937E-2</v>
      </c>
      <c r="I27" s="99">
        <f>Banks!C27</f>
        <v>15820.6893223468</v>
      </c>
      <c r="J27" s="100">
        <f>Banks!D27</f>
        <v>16969.918976759996</v>
      </c>
      <c r="K27" s="100">
        <f>Banks!E27</f>
        <v>19809.13317592</v>
      </c>
      <c r="L27" s="100">
        <f>Banks!F27</f>
        <v>22277.1299411158</v>
      </c>
      <c r="M27" s="101">
        <f>Banks!G27</f>
        <v>24147.822043843</v>
      </c>
      <c r="N27" s="120">
        <f>'Non-Banks'!C27</f>
        <v>1933.55675924</v>
      </c>
      <c r="O27" s="121">
        <f>'Non-Banks'!D27</f>
        <v>3665.5322009000006</v>
      </c>
      <c r="P27" s="121">
        <f>'Non-Banks'!E27</f>
        <v>2972.8404345800004</v>
      </c>
      <c r="Q27" s="121">
        <f>'Non-Banks'!F27</f>
        <v>4583.6715720999991</v>
      </c>
      <c r="R27" s="122">
        <f>'Non-Banks'!G27</f>
        <v>3471.4275215810003</v>
      </c>
    </row>
    <row r="28" spans="1:18" x14ac:dyDescent="0.2">
      <c r="A28" s="61"/>
      <c r="B28" s="84" t="s">
        <v>57</v>
      </c>
      <c r="C28" s="141">
        <f t="shared" si="1"/>
        <v>120238.79134847003</v>
      </c>
      <c r="D28" s="142">
        <f t="shared" si="2"/>
        <v>139108.34650869237</v>
      </c>
      <c r="E28" s="142">
        <f t="shared" si="3"/>
        <v>149421.49310209203</v>
      </c>
      <c r="F28" s="142">
        <f t="shared" si="4"/>
        <v>158553.78846948605</v>
      </c>
      <c r="G28" s="143">
        <f t="shared" si="5"/>
        <v>173642.53937915509</v>
      </c>
      <c r="H28" s="170">
        <f t="shared" si="6"/>
        <v>9.5164871526061887E-2</v>
      </c>
      <c r="I28" s="99">
        <f>Banks!C28</f>
        <v>99542.627182230004</v>
      </c>
      <c r="J28" s="100">
        <f>Banks!D28</f>
        <v>116541.68544337233</v>
      </c>
      <c r="K28" s="100">
        <f>Banks!E28</f>
        <v>126363.79909347199</v>
      </c>
      <c r="L28" s="100">
        <f>Banks!F28</f>
        <v>135415.88657319604</v>
      </c>
      <c r="M28" s="101">
        <f>Banks!G28</f>
        <v>156444.57280688509</v>
      </c>
      <c r="N28" s="120">
        <f>'Non-Banks'!C28</f>
        <v>20696.164166240022</v>
      </c>
      <c r="O28" s="121">
        <f>'Non-Banks'!D28</f>
        <v>22566.661065320022</v>
      </c>
      <c r="P28" s="121">
        <f>'Non-Banks'!E28</f>
        <v>23057.694008620041</v>
      </c>
      <c r="Q28" s="121">
        <f>'Non-Banks'!F28</f>
        <v>23137.901896290008</v>
      </c>
      <c r="R28" s="122">
        <f>'Non-Banks'!G28</f>
        <v>17197.966572270005</v>
      </c>
    </row>
    <row r="29" spans="1:18" x14ac:dyDescent="0.2">
      <c r="A29" s="61"/>
      <c r="B29" s="84" t="s">
        <v>58</v>
      </c>
      <c r="C29" s="141">
        <f t="shared" si="1"/>
        <v>10654.8792400435</v>
      </c>
      <c r="D29" s="142">
        <f t="shared" si="2"/>
        <v>11511.7794339963</v>
      </c>
      <c r="E29" s="142">
        <f t="shared" si="3"/>
        <v>9946.7502763761986</v>
      </c>
      <c r="F29" s="142">
        <f t="shared" si="4"/>
        <v>13292.339919890799</v>
      </c>
      <c r="G29" s="143">
        <f t="shared" si="5"/>
        <v>14389.336933746503</v>
      </c>
      <c r="H29" s="170">
        <f t="shared" si="6"/>
        <v>8.2528510440373681E-2</v>
      </c>
      <c r="I29" s="99">
        <f>Banks!C29</f>
        <v>9170.3464273635</v>
      </c>
      <c r="J29" s="100">
        <f>Banks!D29</f>
        <v>9768.1774563863</v>
      </c>
      <c r="K29" s="100">
        <f>Banks!E29</f>
        <v>9382.9809550361988</v>
      </c>
      <c r="L29" s="100">
        <f>Banks!F29</f>
        <v>11972.977261315798</v>
      </c>
      <c r="M29" s="101">
        <f>Banks!G29</f>
        <v>13028.207719826503</v>
      </c>
      <c r="N29" s="120">
        <f>'Non-Banks'!C29</f>
        <v>1484.53281268</v>
      </c>
      <c r="O29" s="121">
        <f>'Non-Banks'!D29</f>
        <v>1743.6019776099997</v>
      </c>
      <c r="P29" s="121">
        <f>'Non-Banks'!E29</f>
        <v>563.76932134000003</v>
      </c>
      <c r="Q29" s="121">
        <f>'Non-Banks'!F29</f>
        <v>1319.3626585750001</v>
      </c>
      <c r="R29" s="122">
        <f>'Non-Banks'!G29</f>
        <v>1361.1292139199998</v>
      </c>
    </row>
    <row r="30" spans="1:18" x14ac:dyDescent="0.2">
      <c r="A30" s="61"/>
      <c r="B30" s="84"/>
      <c r="C30" s="135"/>
      <c r="D30" s="136"/>
      <c r="E30" s="136"/>
      <c r="F30" s="136"/>
      <c r="G30" s="137"/>
      <c r="H30" s="140"/>
      <c r="I30" s="93"/>
      <c r="J30" s="94"/>
      <c r="K30" s="94"/>
      <c r="L30" s="94"/>
      <c r="M30" s="95"/>
      <c r="N30" s="114"/>
      <c r="O30" s="115"/>
      <c r="P30" s="115"/>
      <c r="Q30" s="115"/>
      <c r="R30" s="116"/>
    </row>
    <row r="31" spans="1:18" x14ac:dyDescent="0.2">
      <c r="A31" s="61" t="s">
        <v>68</v>
      </c>
      <c r="B31" s="82" t="s">
        <v>16</v>
      </c>
      <c r="C31" s="138">
        <f>C32/C33</f>
        <v>0.13562789594440866</v>
      </c>
      <c r="D31" s="139">
        <f t="shared" ref="D31:G31" si="12">D32/D33</f>
        <v>0.16926720926043579</v>
      </c>
      <c r="E31" s="139">
        <f t="shared" si="12"/>
        <v>0.16703522924064323</v>
      </c>
      <c r="F31" s="139">
        <f t="shared" si="12"/>
        <v>0.21894619945437152</v>
      </c>
      <c r="G31" s="140">
        <f t="shared" si="12"/>
        <v>0.2155124562728187</v>
      </c>
      <c r="H31" s="140">
        <f t="shared" si="6"/>
        <v>-1.5683045378773113E-2</v>
      </c>
      <c r="I31" s="96">
        <f>Banks!C31</f>
        <v>0.12613631372107689</v>
      </c>
      <c r="J31" s="97">
        <f>Banks!D31</f>
        <v>0.15575588300232604</v>
      </c>
      <c r="K31" s="97">
        <f>Banks!E31</f>
        <v>0.15683494115726448</v>
      </c>
      <c r="L31" s="97">
        <f>Banks!F31</f>
        <v>0.206725978112548</v>
      </c>
      <c r="M31" s="98">
        <f>Banks!G31</f>
        <v>0.21231742898363767</v>
      </c>
      <c r="N31" s="117">
        <f>'Non-Banks'!C31</f>
        <v>0.25444002635416924</v>
      </c>
      <c r="O31" s="118">
        <f>'Non-Banks'!D31</f>
        <v>0.29123418798798295</v>
      </c>
      <c r="P31" s="118">
        <f>'Non-Banks'!E31</f>
        <v>0.24455335235719897</v>
      </c>
      <c r="Q31" s="118">
        <f>'Non-Banks'!F31</f>
        <v>0.30712919119645649</v>
      </c>
      <c r="R31" s="119">
        <f>'Non-Banks'!G31</f>
        <v>0.23734405475389894</v>
      </c>
    </row>
    <row r="32" spans="1:18" x14ac:dyDescent="0.2">
      <c r="A32" s="61"/>
      <c r="B32" s="84" t="s">
        <v>23</v>
      </c>
      <c r="C32" s="141">
        <f t="shared" si="1"/>
        <v>2879.3057257099999</v>
      </c>
      <c r="D32" s="142">
        <f t="shared" si="2"/>
        <v>3804.7516829699998</v>
      </c>
      <c r="E32" s="142">
        <f t="shared" si="3"/>
        <v>3945.3857336999995</v>
      </c>
      <c r="F32" s="142">
        <f t="shared" si="4"/>
        <v>5038.5803815399995</v>
      </c>
      <c r="G32" s="143">
        <f t="shared" si="5"/>
        <v>4729.7904158410001</v>
      </c>
      <c r="H32" s="170">
        <f t="shared" si="6"/>
        <v>-6.1285112534935945E-2</v>
      </c>
      <c r="I32" s="99">
        <f>Banks!C32</f>
        <v>2479.70747424</v>
      </c>
      <c r="J32" s="100">
        <f>Banks!D32</f>
        <v>3151.8856619899998</v>
      </c>
      <c r="K32" s="100">
        <f>Banks!E32</f>
        <v>3273.6836529699995</v>
      </c>
      <c r="L32" s="100">
        <f>Banks!F32</f>
        <v>4178.3330433900001</v>
      </c>
      <c r="M32" s="101">
        <f>Banks!G32</f>
        <v>4064.7927054200004</v>
      </c>
      <c r="N32" s="120">
        <f>'Non-Banks'!C32</f>
        <v>399.59825146999992</v>
      </c>
      <c r="O32" s="121">
        <f>'Non-Banks'!D32</f>
        <v>652.86602098000003</v>
      </c>
      <c r="P32" s="121">
        <f>'Non-Banks'!E32</f>
        <v>671.70208073000015</v>
      </c>
      <c r="Q32" s="121">
        <f>'Non-Banks'!F32</f>
        <v>860.24733814999979</v>
      </c>
      <c r="R32" s="122">
        <f>'Non-Banks'!G32</f>
        <v>664.99771042100008</v>
      </c>
    </row>
    <row r="33" spans="1:18" x14ac:dyDescent="0.2">
      <c r="A33" s="61"/>
      <c r="B33" s="84" t="s">
        <v>24</v>
      </c>
      <c r="C33" s="141">
        <f t="shared" si="1"/>
        <v>21229.450664708191</v>
      </c>
      <c r="D33" s="142">
        <f t="shared" si="2"/>
        <v>22477.7834974285</v>
      </c>
      <c r="E33" s="142">
        <f t="shared" si="3"/>
        <v>23620.081533913944</v>
      </c>
      <c r="F33" s="142">
        <f t="shared" si="4"/>
        <v>23012.869801332366</v>
      </c>
      <c r="G33" s="143">
        <f t="shared" si="5"/>
        <v>21946.714810087477</v>
      </c>
      <c r="H33" s="170">
        <f t="shared" si="6"/>
        <v>-4.6328641340645106E-2</v>
      </c>
      <c r="I33" s="99">
        <f>Banks!C33</f>
        <v>19658.949917652862</v>
      </c>
      <c r="J33" s="100">
        <f>Banks!D33</f>
        <v>20236.061721937847</v>
      </c>
      <c r="K33" s="100">
        <f>Banks!E33</f>
        <v>20873.433106257551</v>
      </c>
      <c r="L33" s="100">
        <f>Banks!F33</f>
        <v>20211.939890375976</v>
      </c>
      <c r="M33" s="101">
        <f>Banks!G33</f>
        <v>19144.884736397478</v>
      </c>
      <c r="N33" s="120">
        <f>'Non-Banks'!C33</f>
        <v>1570.5007470553273</v>
      </c>
      <c r="O33" s="121">
        <f>'Non-Banks'!D33</f>
        <v>2241.7217754906542</v>
      </c>
      <c r="P33" s="121">
        <f>'Non-Banks'!E33</f>
        <v>2746.648427656392</v>
      </c>
      <c r="Q33" s="121">
        <f>'Non-Banks'!F33</f>
        <v>2800.9299109563926</v>
      </c>
      <c r="R33" s="122">
        <f>'Non-Banks'!G33</f>
        <v>2801.8300736900001</v>
      </c>
    </row>
    <row r="34" spans="1:18" s="3" customFormat="1" x14ac:dyDescent="0.2">
      <c r="A34" s="61"/>
      <c r="B34" s="82"/>
      <c r="C34" s="135"/>
      <c r="D34" s="136"/>
      <c r="E34" s="136"/>
      <c r="F34" s="136"/>
      <c r="G34" s="137"/>
      <c r="H34" s="140"/>
      <c r="I34" s="93"/>
      <c r="J34" s="94"/>
      <c r="K34" s="94"/>
      <c r="L34" s="94"/>
      <c r="M34" s="95"/>
      <c r="N34" s="114"/>
      <c r="O34" s="115"/>
      <c r="P34" s="115"/>
      <c r="Q34" s="115"/>
      <c r="R34" s="116"/>
    </row>
    <row r="35" spans="1:18" s="54" customFormat="1" ht="30" customHeight="1" x14ac:dyDescent="0.25">
      <c r="A35" s="64" t="s">
        <v>69</v>
      </c>
      <c r="B35" s="85" t="s">
        <v>47</v>
      </c>
      <c r="C35" s="138">
        <f>C36/C37</f>
        <v>0.22241728487506107</v>
      </c>
      <c r="D35" s="139">
        <f t="shared" ref="D35:G35" si="13">D36/D37</f>
        <v>0.2332065912644555</v>
      </c>
      <c r="E35" s="139">
        <f t="shared" si="13"/>
        <v>0.30674633041944371</v>
      </c>
      <c r="F35" s="139">
        <f t="shared" si="13"/>
        <v>0.32640529665395596</v>
      </c>
      <c r="G35" s="140">
        <f t="shared" si="13"/>
        <v>0.29222106316709529</v>
      </c>
      <c r="H35" s="140">
        <f t="shared" si="6"/>
        <v>-0.10472940800069694</v>
      </c>
      <c r="I35" s="102">
        <f>Banks!C35</f>
        <v>0.23231014961297108</v>
      </c>
      <c r="J35" s="103">
        <f>Banks!D35</f>
        <v>0.24673841618137909</v>
      </c>
      <c r="K35" s="103">
        <f>Banks!E35</f>
        <v>0.32162180305919669</v>
      </c>
      <c r="L35" s="103">
        <f>Banks!F35</f>
        <v>0.33950558391046365</v>
      </c>
      <c r="M35" s="104">
        <f>Banks!G35</f>
        <v>0.29746725485451325</v>
      </c>
      <c r="N35" s="123">
        <f>'Non-Banks'!C35</f>
        <v>0.15981241469719062</v>
      </c>
      <c r="O35" s="124">
        <f>'Non-Banks'!D35</f>
        <v>0.13350396646118556</v>
      </c>
      <c r="P35" s="124">
        <f>'Non-Banks'!E35</f>
        <v>0.18094197500221626</v>
      </c>
      <c r="Q35" s="124">
        <f>'Non-Banks'!F35</f>
        <v>0.2074474077470464</v>
      </c>
      <c r="R35" s="125">
        <f>'Non-Banks'!G35</f>
        <v>0.23835816593863918</v>
      </c>
    </row>
    <row r="36" spans="1:18" x14ac:dyDescent="0.2">
      <c r="A36" s="61"/>
      <c r="B36" s="84" t="s">
        <v>25</v>
      </c>
      <c r="C36" s="141">
        <f t="shared" si="1"/>
        <v>31797.653854812776</v>
      </c>
      <c r="D36" s="142">
        <f t="shared" si="2"/>
        <v>38657.876696242623</v>
      </c>
      <c r="E36" s="142">
        <f t="shared" si="3"/>
        <v>59774.130144080009</v>
      </c>
      <c r="F36" s="142">
        <f t="shared" si="4"/>
        <v>71448.588704089998</v>
      </c>
      <c r="G36" s="143">
        <f t="shared" si="5"/>
        <v>70790.004450512002</v>
      </c>
      <c r="H36" s="170">
        <f t="shared" si="6"/>
        <v>-9.2175963937590807E-3</v>
      </c>
      <c r="I36" s="99">
        <f>Banks!C36</f>
        <v>28679.951225012774</v>
      </c>
      <c r="J36" s="100">
        <f>Banks!D36</f>
        <v>36013.220996112621</v>
      </c>
      <c r="K36" s="100">
        <f>Banks!E36</f>
        <v>56045.818906760011</v>
      </c>
      <c r="L36" s="100">
        <f>Banks!F36</f>
        <v>66943.949696469994</v>
      </c>
      <c r="M36" s="101">
        <f>Banks!G36</f>
        <v>65665.164016672003</v>
      </c>
      <c r="N36" s="120">
        <f>'Non-Banks'!C36</f>
        <v>3117.7026298000005</v>
      </c>
      <c r="O36" s="121">
        <f>'Non-Banks'!D36</f>
        <v>2644.6557001299998</v>
      </c>
      <c r="P36" s="121">
        <f>'Non-Banks'!E36</f>
        <v>3728.3112373199997</v>
      </c>
      <c r="Q36" s="121">
        <f>'Non-Banks'!F36</f>
        <v>4504.6390076199996</v>
      </c>
      <c r="R36" s="122">
        <f>'Non-Banks'!G36</f>
        <v>5124.8404338399996</v>
      </c>
    </row>
    <row r="37" spans="1:18" x14ac:dyDescent="0.2">
      <c r="A37" s="61" t="s">
        <v>14</v>
      </c>
      <c r="B37" s="84" t="s">
        <v>26</v>
      </c>
      <c r="C37" s="141">
        <f t="shared" si="1"/>
        <v>142963.95117256528</v>
      </c>
      <c r="D37" s="142">
        <f t="shared" si="2"/>
        <v>165766.65559338639</v>
      </c>
      <c r="E37" s="142">
        <f t="shared" si="3"/>
        <v>194865.02108222485</v>
      </c>
      <c r="F37" s="142">
        <f t="shared" si="4"/>
        <v>218895.31032897858</v>
      </c>
      <c r="G37" s="143">
        <f t="shared" si="5"/>
        <v>242248.12435930903</v>
      </c>
      <c r="H37" s="170">
        <f t="shared" si="6"/>
        <v>0.1066848531164666</v>
      </c>
      <c r="I37" s="99">
        <f>Banks!C37</f>
        <v>123455.43779638383</v>
      </c>
      <c r="J37" s="100">
        <f>Banks!D37</f>
        <v>145957.08910459673</v>
      </c>
      <c r="K37" s="100">
        <f>Banks!E37</f>
        <v>174260.01089995878</v>
      </c>
      <c r="L37" s="100">
        <f>Banks!F37</f>
        <v>197180.70296636072</v>
      </c>
      <c r="M37" s="101">
        <f>Banks!G37</f>
        <v>220747.53756943042</v>
      </c>
      <c r="N37" s="120">
        <f>'Non-Banks'!C37</f>
        <v>19508.51337618145</v>
      </c>
      <c r="O37" s="121">
        <f>'Non-Banks'!D37</f>
        <v>19809.566488789656</v>
      </c>
      <c r="P37" s="121">
        <f>'Non-Banks'!E37</f>
        <v>20605.010182266076</v>
      </c>
      <c r="Q37" s="121">
        <f>'Non-Banks'!F37</f>
        <v>21714.607362617844</v>
      </c>
      <c r="R37" s="122">
        <f>'Non-Banks'!G37</f>
        <v>21500.586789878613</v>
      </c>
    </row>
    <row r="38" spans="1:18" x14ac:dyDescent="0.2">
      <c r="A38" s="61"/>
      <c r="B38" s="84"/>
      <c r="C38" s="135"/>
      <c r="D38" s="136"/>
      <c r="E38" s="136"/>
      <c r="F38" s="136"/>
      <c r="G38" s="137"/>
      <c r="H38" s="140"/>
      <c r="I38" s="93"/>
      <c r="J38" s="94"/>
      <c r="K38" s="94"/>
      <c r="L38" s="94"/>
      <c r="M38" s="95"/>
      <c r="N38" s="114"/>
      <c r="O38" s="115"/>
      <c r="P38" s="115"/>
      <c r="Q38" s="115"/>
      <c r="R38" s="116"/>
    </row>
    <row r="39" spans="1:18" ht="13.5" thickBot="1" x14ac:dyDescent="0.25">
      <c r="A39" s="65" t="s">
        <v>70</v>
      </c>
      <c r="B39" s="86" t="s">
        <v>27</v>
      </c>
      <c r="C39" s="144">
        <f>I39</f>
        <v>0.85686066289579499</v>
      </c>
      <c r="D39" s="145">
        <f t="shared" ref="D39:G39" si="14">J39</f>
        <v>0.84001388349558759</v>
      </c>
      <c r="E39" s="145">
        <f t="shared" si="14"/>
        <v>0.7637742732625028</v>
      </c>
      <c r="F39" s="145">
        <f t="shared" si="14"/>
        <v>0.73022598204221012</v>
      </c>
      <c r="G39" s="146">
        <f t="shared" si="14"/>
        <v>0.75381651806819139</v>
      </c>
      <c r="H39" s="171">
        <f t="shared" si="6"/>
        <v>3.2305802047752442E-2</v>
      </c>
      <c r="I39" s="105">
        <f>Banks!C39</f>
        <v>0.85686066289579499</v>
      </c>
      <c r="J39" s="106">
        <f>Banks!D39</f>
        <v>0.84001388349558759</v>
      </c>
      <c r="K39" s="106">
        <f>Banks!E39</f>
        <v>0.7637742732625028</v>
      </c>
      <c r="L39" s="106">
        <f>Banks!F39</f>
        <v>0.73022598204221012</v>
      </c>
      <c r="M39" s="107">
        <f>Banks!G39</f>
        <v>0.75381651806819139</v>
      </c>
      <c r="N39" s="126" t="str">
        <f>'Non-Banks'!C39</f>
        <v>NA</v>
      </c>
      <c r="O39" s="127" t="str">
        <f>'Non-Banks'!D39</f>
        <v>NA</v>
      </c>
      <c r="P39" s="127" t="str">
        <f>'Non-Banks'!E39</f>
        <v>NA</v>
      </c>
      <c r="Q39" s="127" t="str">
        <f>'Non-Banks'!F39</f>
        <v>NA</v>
      </c>
      <c r="R39" s="128" t="str">
        <f>'Non-Banks'!G39</f>
        <v>NA</v>
      </c>
    </row>
    <row r="40" spans="1:18" ht="16.5" customHeight="1" x14ac:dyDescent="0.2">
      <c r="A40" s="4" t="s">
        <v>18</v>
      </c>
      <c r="B40" s="3" t="s">
        <v>19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x14ac:dyDescent="0.2">
      <c r="A41" s="6"/>
      <c r="B41" s="3" t="s">
        <v>101</v>
      </c>
      <c r="C41" s="3"/>
      <c r="D41" s="3"/>
      <c r="E41" s="3"/>
      <c r="F41" s="3"/>
      <c r="G41" s="3"/>
      <c r="H41" s="3"/>
      <c r="I41" s="7"/>
      <c r="J41" s="7"/>
      <c r="K41" s="7"/>
      <c r="L41" s="7"/>
      <c r="M41" s="7"/>
      <c r="N41" s="7"/>
      <c r="O41" s="7"/>
      <c r="P41" s="7"/>
      <c r="Q41" s="7"/>
      <c r="R41" s="7"/>
    </row>
  </sheetData>
  <sheetProtection algorithmName="SHA-512" hashValue="CAoWim3FZxT31HuTDsjbLmUc727QAZqy60ga40brRXhc7qIG+qiasOy+5jdsh2vXunOBaDkD+UPS4dtgPCZZGA==" saltValue="7028ggKkZkbtiq8DMcMMUg==" spinCount="100000" sheet="1" objects="1" scenarios="1"/>
  <mergeCells count="4">
    <mergeCell ref="C3:G3"/>
    <mergeCell ref="H3:H4"/>
    <mergeCell ref="I3:M3"/>
    <mergeCell ref="N3:R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83EB4-1849-453D-A02D-2D76151D4332}">
  <dimension ref="A1:F21"/>
  <sheetViews>
    <sheetView workbookViewId="0">
      <selection activeCell="F11" sqref="F11"/>
    </sheetView>
  </sheetViews>
  <sheetFormatPr defaultRowHeight="15" x14ac:dyDescent="0.25"/>
  <cols>
    <col min="1" max="1" width="9.140625" customWidth="1"/>
    <col min="3" max="5" width="10.5703125" style="25" bestFit="1" customWidth="1"/>
    <col min="6" max="6" width="17.5703125" style="25" bestFit="1" customWidth="1"/>
  </cols>
  <sheetData>
    <row r="1" spans="1:6" x14ac:dyDescent="0.25">
      <c r="A1" s="22" t="s">
        <v>29</v>
      </c>
      <c r="B1" s="22" t="s">
        <v>30</v>
      </c>
      <c r="C1" s="26" t="s">
        <v>7</v>
      </c>
      <c r="D1" s="26" t="s">
        <v>11</v>
      </c>
      <c r="E1" s="26" t="s">
        <v>48</v>
      </c>
      <c r="F1" s="26" t="s">
        <v>33</v>
      </c>
    </row>
    <row r="2" spans="1:6" x14ac:dyDescent="0.25">
      <c r="A2" s="57">
        <v>2018</v>
      </c>
      <c r="B2" s="21" t="s">
        <v>36</v>
      </c>
      <c r="C2" s="27">
        <v>8.7543879860617416E-2</v>
      </c>
      <c r="D2" s="27">
        <v>0.10733632610885792</v>
      </c>
      <c r="E2" s="27">
        <v>9.01E-2</v>
      </c>
      <c r="F2" s="28">
        <v>0.05</v>
      </c>
    </row>
    <row r="3" spans="1:6" x14ac:dyDescent="0.25">
      <c r="A3" s="57"/>
      <c r="B3" s="21" t="s">
        <v>37</v>
      </c>
      <c r="C3" s="27">
        <v>9.4289890891518666E-2</v>
      </c>
      <c r="D3" s="27">
        <v>0.12348945787584983</v>
      </c>
      <c r="E3" s="27">
        <v>9.8100000000000007E-2</v>
      </c>
      <c r="F3" s="28">
        <v>0.05</v>
      </c>
    </row>
    <row r="4" spans="1:6" x14ac:dyDescent="0.25">
      <c r="A4" s="57"/>
      <c r="B4" s="21" t="s">
        <v>38</v>
      </c>
      <c r="C4" s="27">
        <v>9.2707256932118481E-2</v>
      </c>
      <c r="D4" s="27">
        <v>0.112171682242417</v>
      </c>
      <c r="E4" s="27">
        <v>9.5299999999999996E-2</v>
      </c>
      <c r="F4" s="28">
        <v>0.05</v>
      </c>
    </row>
    <row r="5" spans="1:6" x14ac:dyDescent="0.25">
      <c r="A5" s="57"/>
      <c r="B5" s="21" t="s">
        <v>39</v>
      </c>
      <c r="C5" s="27">
        <v>0.10154994452024699</v>
      </c>
      <c r="D5" s="27">
        <v>4.5664097813682837E-2</v>
      </c>
      <c r="E5" s="27">
        <v>9.4299999999999995E-2</v>
      </c>
      <c r="F5" s="28">
        <v>0.05</v>
      </c>
    </row>
    <row r="6" spans="1:6" x14ac:dyDescent="0.25">
      <c r="A6" s="57">
        <v>2019</v>
      </c>
      <c r="B6" s="21" t="s">
        <v>36</v>
      </c>
      <c r="C6" s="27">
        <v>0.10090529984010754</v>
      </c>
      <c r="D6" s="27">
        <v>5.3798580704005353E-2</v>
      </c>
      <c r="E6" s="27">
        <v>9.5399999999999999E-2</v>
      </c>
      <c r="F6" s="28">
        <v>0.05</v>
      </c>
    </row>
    <row r="7" spans="1:6" x14ac:dyDescent="0.25">
      <c r="A7" s="57"/>
      <c r="B7" s="21" t="s">
        <v>37</v>
      </c>
      <c r="C7" s="27">
        <v>0.10032704943806164</v>
      </c>
      <c r="D7" s="27">
        <v>-8.7181353087742219E-2</v>
      </c>
      <c r="E7" s="27">
        <v>7.9899999999999999E-2</v>
      </c>
      <c r="F7" s="28">
        <v>0.05</v>
      </c>
    </row>
    <row r="8" spans="1:6" x14ac:dyDescent="0.25">
      <c r="A8" s="57"/>
      <c r="B8" s="21" t="s">
        <v>38</v>
      </c>
      <c r="C8" s="27">
        <v>9.5093214766775513E-2</v>
      </c>
      <c r="D8" s="27">
        <v>-5.1028294506640225E-2</v>
      </c>
      <c r="E8" s="27">
        <v>7.9799999999999996E-2</v>
      </c>
      <c r="F8" s="28">
        <v>0.05</v>
      </c>
    </row>
    <row r="9" spans="1:6" x14ac:dyDescent="0.25">
      <c r="A9" s="57"/>
      <c r="B9" s="21" t="s">
        <v>39</v>
      </c>
      <c r="C9" s="27">
        <v>9.4582638630427179E-2</v>
      </c>
      <c r="D9" s="27">
        <v>5.1706303422208437E-2</v>
      </c>
      <c r="E9" s="27">
        <v>7.5645158378818925E-2</v>
      </c>
      <c r="F9" s="28">
        <v>0.05</v>
      </c>
    </row>
    <row r="10" spans="1:6" x14ac:dyDescent="0.25">
      <c r="A10" s="57">
        <v>2020</v>
      </c>
      <c r="B10" s="21" t="s">
        <v>36</v>
      </c>
      <c r="C10" s="27">
        <v>8.355349721087961E-2</v>
      </c>
      <c r="D10" s="27">
        <v>8.963990237264309E-2</v>
      </c>
      <c r="E10" s="27">
        <v>7.0400000000000004E-2</v>
      </c>
      <c r="F10" s="28">
        <v>0.05</v>
      </c>
    </row>
    <row r="11" spans="1:6" x14ac:dyDescent="0.25">
      <c r="A11" s="57"/>
      <c r="B11" s="21" t="s">
        <v>37</v>
      </c>
      <c r="C11" s="27">
        <v>7.6097513701138028E-2</v>
      </c>
      <c r="D11" s="27">
        <v>5.6163757868349637E-2</v>
      </c>
      <c r="E11" s="27">
        <v>6.1600000000000002E-2</v>
      </c>
      <c r="F11" s="28">
        <v>0.05</v>
      </c>
    </row>
    <row r="12" spans="1:6" x14ac:dyDescent="0.25">
      <c r="A12" s="57"/>
      <c r="B12" s="21" t="s">
        <v>38</v>
      </c>
      <c r="C12" s="27">
        <v>7.8522285707941231E-2</v>
      </c>
      <c r="D12" s="27">
        <v>6.4091576031276548E-2</v>
      </c>
      <c r="E12" s="27">
        <v>6.4199999999999993E-2</v>
      </c>
      <c r="F12" s="28">
        <v>0.05</v>
      </c>
    </row>
    <row r="13" spans="1:6" x14ac:dyDescent="0.25">
      <c r="A13" s="57"/>
      <c r="B13" s="21" t="s">
        <v>39</v>
      </c>
      <c r="C13" s="27">
        <v>8.0772796982969089E-2</v>
      </c>
      <c r="D13" s="27">
        <v>6.7815626223666339E-2</v>
      </c>
      <c r="E13" s="27">
        <v>6.6762980134152744E-2</v>
      </c>
      <c r="F13" s="28">
        <v>0.05</v>
      </c>
    </row>
    <row r="14" spans="1:6" x14ac:dyDescent="0.25">
      <c r="A14" s="57">
        <v>2021</v>
      </c>
      <c r="B14" s="21" t="s">
        <v>36</v>
      </c>
      <c r="C14" s="27">
        <v>7.7793610966177193E-2</v>
      </c>
      <c r="D14" s="27">
        <v>6.7936297305605589E-2</v>
      </c>
      <c r="E14" s="27">
        <v>6.4299999999999996E-2</v>
      </c>
      <c r="F14" s="28">
        <v>0.05</v>
      </c>
    </row>
    <row r="15" spans="1:6" x14ac:dyDescent="0.25">
      <c r="A15" s="57"/>
      <c r="B15" s="21" t="s">
        <v>37</v>
      </c>
      <c r="C15" s="27">
        <v>7.4206874753624377E-2</v>
      </c>
      <c r="D15" s="27">
        <v>6.3155137359957481E-2</v>
      </c>
      <c r="E15" s="27">
        <v>6.13E-2</v>
      </c>
      <c r="F15" s="28">
        <v>0.05</v>
      </c>
    </row>
    <row r="16" spans="1:6" x14ac:dyDescent="0.25">
      <c r="A16" s="57"/>
      <c r="B16" s="21" t="s">
        <v>38</v>
      </c>
      <c r="C16" s="27">
        <v>7.3800000000000004E-2</v>
      </c>
      <c r="D16" s="27">
        <v>5.9200000000000003E-2</v>
      </c>
      <c r="E16" s="27">
        <v>6.0600000000000001E-2</v>
      </c>
      <c r="F16" s="28">
        <v>0.05</v>
      </c>
    </row>
    <row r="17" spans="1:6" x14ac:dyDescent="0.25">
      <c r="A17" s="57"/>
      <c r="B17" s="21" t="s">
        <v>39</v>
      </c>
      <c r="C17" s="27">
        <v>7.7742453393439173E-2</v>
      </c>
      <c r="D17" s="27">
        <v>0.10095853042532385</v>
      </c>
      <c r="E17" s="27">
        <v>6.7820356404804175E-2</v>
      </c>
      <c r="F17" s="28">
        <v>0.05</v>
      </c>
    </row>
    <row r="18" spans="1:6" x14ac:dyDescent="0.25">
      <c r="A18" s="57">
        <v>2022</v>
      </c>
      <c r="B18" s="21" t="s">
        <v>36</v>
      </c>
      <c r="C18" s="27">
        <v>7.8673477782758378E-2</v>
      </c>
      <c r="D18" s="27">
        <v>0.10227129972045189</v>
      </c>
      <c r="E18" s="27">
        <v>6.83E-2</v>
      </c>
      <c r="F18" s="28">
        <v>0.05</v>
      </c>
    </row>
    <row r="19" spans="1:6" x14ac:dyDescent="0.25">
      <c r="A19" s="57"/>
      <c r="B19" s="21" t="s">
        <v>37</v>
      </c>
      <c r="C19" s="27">
        <v>7.547285325826851E-2</v>
      </c>
      <c r="D19" s="27">
        <v>0.10649123518636397</v>
      </c>
      <c r="E19" s="27">
        <v>6.6043961168604656E-2</v>
      </c>
      <c r="F19" s="28">
        <v>0.05</v>
      </c>
    </row>
    <row r="20" spans="1:6" x14ac:dyDescent="0.25">
      <c r="A20" s="57"/>
      <c r="B20" s="21" t="s">
        <v>38</v>
      </c>
      <c r="C20" s="27">
        <v>6.9800000000000001E-2</v>
      </c>
      <c r="D20" s="27">
        <v>0.10150000000000001</v>
      </c>
      <c r="E20" s="27">
        <v>6.1463635792545775E-2</v>
      </c>
      <c r="F20" s="28">
        <v>0.05</v>
      </c>
    </row>
    <row r="21" spans="1:6" x14ac:dyDescent="0.25">
      <c r="A21" s="57"/>
      <c r="B21" s="21" t="s">
        <v>39</v>
      </c>
      <c r="C21" s="27">
        <v>7.3921570509838941E-2</v>
      </c>
      <c r="D21" s="27">
        <v>9.9709697894785843E-2</v>
      </c>
      <c r="E21" s="27">
        <v>6.4487666721539813E-2</v>
      </c>
      <c r="F21" s="28">
        <v>0.05</v>
      </c>
    </row>
  </sheetData>
  <mergeCells count="5">
    <mergeCell ref="A2:A5"/>
    <mergeCell ref="A6:A9"/>
    <mergeCell ref="A10:A13"/>
    <mergeCell ref="A14:A17"/>
    <mergeCell ref="A18:A2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B3CDE-8360-448F-BF63-0641115EB4B6}">
  <dimension ref="A1:C23"/>
  <sheetViews>
    <sheetView workbookViewId="0">
      <selection activeCell="F11" sqref="F11"/>
    </sheetView>
  </sheetViews>
  <sheetFormatPr defaultRowHeight="15" x14ac:dyDescent="0.25"/>
  <cols>
    <col min="1" max="1" width="5" bestFit="1" customWidth="1"/>
    <col min="2" max="2" width="7.85546875" bestFit="1" customWidth="1"/>
    <col min="3" max="3" width="8.7109375" style="25" customWidth="1"/>
  </cols>
  <sheetData>
    <row r="1" spans="1:3" x14ac:dyDescent="0.25">
      <c r="A1" s="22" t="s">
        <v>29</v>
      </c>
      <c r="B1" s="22" t="s">
        <v>30</v>
      </c>
      <c r="C1" s="26" t="s">
        <v>34</v>
      </c>
    </row>
    <row r="2" spans="1:3" x14ac:dyDescent="0.25">
      <c r="A2" s="57">
        <v>2018</v>
      </c>
      <c r="B2" s="21" t="s">
        <v>36</v>
      </c>
      <c r="C2" s="27">
        <v>0.29920000000000002</v>
      </c>
    </row>
    <row r="3" spans="1:3" x14ac:dyDescent="0.25">
      <c r="A3" s="57"/>
      <c r="B3" s="21" t="s">
        <v>37</v>
      </c>
      <c r="C3" s="27">
        <v>0.28649999999999998</v>
      </c>
    </row>
    <row r="4" spans="1:3" x14ac:dyDescent="0.25">
      <c r="A4" s="57"/>
      <c r="B4" s="21" t="s">
        <v>38</v>
      </c>
      <c r="C4" s="27">
        <v>0.26029999999999998</v>
      </c>
    </row>
    <row r="5" spans="1:3" x14ac:dyDescent="0.25">
      <c r="A5" s="57"/>
      <c r="B5" s="21" t="s">
        <v>39</v>
      </c>
      <c r="C5" s="27">
        <v>0.22239999999999999</v>
      </c>
    </row>
    <row r="6" spans="1:3" x14ac:dyDescent="0.25">
      <c r="A6" s="57">
        <v>2019</v>
      </c>
      <c r="B6" s="21" t="s">
        <v>36</v>
      </c>
      <c r="C6" s="27">
        <v>0.20960000000000001</v>
      </c>
    </row>
    <row r="7" spans="1:3" x14ac:dyDescent="0.25">
      <c r="A7" s="57"/>
      <c r="B7" s="21" t="s">
        <v>37</v>
      </c>
      <c r="C7" s="27">
        <v>0.20960000000000001</v>
      </c>
    </row>
    <row r="8" spans="1:3" x14ac:dyDescent="0.25">
      <c r="A8" s="57"/>
      <c r="B8" s="21" t="s">
        <v>38</v>
      </c>
      <c r="C8" s="27">
        <v>0.2278</v>
      </c>
    </row>
    <row r="9" spans="1:3" x14ac:dyDescent="0.25">
      <c r="A9" s="57"/>
      <c r="B9" s="21" t="s">
        <v>39</v>
      </c>
      <c r="C9" s="27">
        <v>0.2332065912644555</v>
      </c>
    </row>
    <row r="10" spans="1:3" x14ac:dyDescent="0.25">
      <c r="A10" s="57">
        <v>2020</v>
      </c>
      <c r="B10" s="21" t="s">
        <v>36</v>
      </c>
      <c r="C10" s="27">
        <v>0.2414</v>
      </c>
    </row>
    <row r="11" spans="1:3" x14ac:dyDescent="0.25">
      <c r="A11" s="57"/>
      <c r="B11" s="21" t="s">
        <v>37</v>
      </c>
      <c r="C11" s="27">
        <v>0.2576</v>
      </c>
    </row>
    <row r="12" spans="1:3" x14ac:dyDescent="0.25">
      <c r="A12" s="57"/>
      <c r="B12" s="21" t="s">
        <v>38</v>
      </c>
      <c r="C12" s="27">
        <v>0.27039999999999997</v>
      </c>
    </row>
    <row r="13" spans="1:3" x14ac:dyDescent="0.25">
      <c r="A13" s="57"/>
      <c r="B13" s="21" t="s">
        <v>39</v>
      </c>
      <c r="C13" s="27">
        <v>0.30674633041944371</v>
      </c>
    </row>
    <row r="14" spans="1:3" x14ac:dyDescent="0.25">
      <c r="A14" s="57">
        <v>2021</v>
      </c>
      <c r="B14" s="21" t="s">
        <v>36</v>
      </c>
      <c r="C14" s="27">
        <v>0.29499999999999998</v>
      </c>
    </row>
    <row r="15" spans="1:3" x14ac:dyDescent="0.25">
      <c r="A15" s="57"/>
      <c r="B15" s="21" t="s">
        <v>37</v>
      </c>
      <c r="C15" s="27">
        <v>0.31290000000000001</v>
      </c>
    </row>
    <row r="16" spans="1:3" x14ac:dyDescent="0.25">
      <c r="A16" s="57"/>
      <c r="B16" s="21" t="s">
        <v>38</v>
      </c>
      <c r="C16" s="27">
        <v>0.2974</v>
      </c>
    </row>
    <row r="17" spans="1:3" x14ac:dyDescent="0.25">
      <c r="A17" s="57"/>
      <c r="B17" s="21" t="s">
        <v>39</v>
      </c>
      <c r="C17" s="27">
        <v>0.32640529665395596</v>
      </c>
    </row>
    <row r="18" spans="1:3" x14ac:dyDescent="0.25">
      <c r="A18" s="57">
        <v>2022</v>
      </c>
      <c r="B18" s="21" t="s">
        <v>36</v>
      </c>
      <c r="C18" s="27">
        <v>0.32319999999999999</v>
      </c>
    </row>
    <row r="19" spans="1:3" x14ac:dyDescent="0.25">
      <c r="A19" s="57"/>
      <c r="B19" s="21" t="s">
        <v>37</v>
      </c>
      <c r="C19" s="27">
        <v>0.29655479210816349</v>
      </c>
    </row>
    <row r="20" spans="1:3" x14ac:dyDescent="0.25">
      <c r="A20" s="57"/>
      <c r="B20" s="21" t="s">
        <v>38</v>
      </c>
      <c r="C20" s="27">
        <v>0.28704395549511957</v>
      </c>
    </row>
    <row r="21" spans="1:3" x14ac:dyDescent="0.25">
      <c r="A21" s="57"/>
      <c r="B21" s="21" t="s">
        <v>40</v>
      </c>
      <c r="C21" s="27">
        <v>0.27984270807445133</v>
      </c>
    </row>
    <row r="22" spans="1:3" x14ac:dyDescent="0.25">
      <c r="A22" s="57"/>
      <c r="B22" s="21" t="s">
        <v>41</v>
      </c>
      <c r="C22" s="27">
        <v>0.26994009999799889</v>
      </c>
    </row>
    <row r="23" spans="1:3" x14ac:dyDescent="0.25">
      <c r="A23" s="57"/>
      <c r="B23" s="21" t="s">
        <v>39</v>
      </c>
      <c r="C23" s="27">
        <v>0.29222106316709529</v>
      </c>
    </row>
  </sheetData>
  <mergeCells count="5">
    <mergeCell ref="A2:A5"/>
    <mergeCell ref="A6:A9"/>
    <mergeCell ref="A10:A13"/>
    <mergeCell ref="A14:A17"/>
    <mergeCell ref="A18:A23"/>
  </mergeCells>
  <phoneticPr fontId="9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DA57F-EE15-4D7A-99C8-E90FE897FA5A}">
  <dimension ref="A1:S23"/>
  <sheetViews>
    <sheetView workbookViewId="0">
      <selection activeCell="F11" sqref="F11"/>
    </sheetView>
  </sheetViews>
  <sheetFormatPr defaultRowHeight="15" x14ac:dyDescent="0.25"/>
  <cols>
    <col min="2" max="2" width="10.5703125" style="25" bestFit="1" customWidth="1"/>
    <col min="3" max="3" width="12" style="25" customWidth="1"/>
    <col min="4" max="4" width="10.5703125" style="25" bestFit="1" customWidth="1"/>
    <col min="5" max="5" width="9.5703125" bestFit="1" customWidth="1"/>
    <col min="19" max="19" width="10.28515625" bestFit="1" customWidth="1"/>
  </cols>
  <sheetData>
    <row r="1" spans="1:19" x14ac:dyDescent="0.25">
      <c r="A1" s="22" t="s">
        <v>30</v>
      </c>
      <c r="B1" s="29" t="s">
        <v>7</v>
      </c>
      <c r="C1" s="29" t="s">
        <v>11</v>
      </c>
      <c r="D1" s="29" t="s">
        <v>48</v>
      </c>
      <c r="Q1" s="22" t="s">
        <v>29</v>
      </c>
      <c r="R1" s="22" t="s">
        <v>30</v>
      </c>
      <c r="S1" s="29" t="s">
        <v>35</v>
      </c>
    </row>
    <row r="2" spans="1:19" x14ac:dyDescent="0.25">
      <c r="A2" s="56">
        <v>2018</v>
      </c>
      <c r="B2" s="23">
        <v>2314.6480730928497</v>
      </c>
      <c r="C2" s="23">
        <v>-1839.872602706452</v>
      </c>
      <c r="D2" s="23">
        <v>474.78</v>
      </c>
      <c r="Q2" s="57">
        <v>2018</v>
      </c>
      <c r="R2" s="21" t="s">
        <v>36</v>
      </c>
      <c r="S2" s="23">
        <v>-1359.83</v>
      </c>
    </row>
    <row r="3" spans="1:19" x14ac:dyDescent="0.25">
      <c r="A3" s="56">
        <v>2019</v>
      </c>
      <c r="B3" s="23">
        <v>1276.5919343100031</v>
      </c>
      <c r="C3" s="23">
        <v>270.57864407665147</v>
      </c>
      <c r="D3" s="23">
        <v>1817.7492224633061</v>
      </c>
      <c r="Q3" s="57"/>
      <c r="R3" s="21" t="s">
        <v>37</v>
      </c>
      <c r="S3" s="23">
        <v>802.72</v>
      </c>
    </row>
    <row r="4" spans="1:19" x14ac:dyDescent="0.25">
      <c r="A4" s="56">
        <v>2020</v>
      </c>
      <c r="B4" s="23">
        <v>80.105760774208733</v>
      </c>
      <c r="C4" s="23">
        <v>1752.43334274875</v>
      </c>
      <c r="D4" s="23">
        <v>1832.5391035229586</v>
      </c>
      <c r="Q4" s="57"/>
      <c r="R4" s="21" t="s">
        <v>38</v>
      </c>
      <c r="S4" s="23">
        <v>876.18</v>
      </c>
    </row>
    <row r="5" spans="1:19" x14ac:dyDescent="0.25">
      <c r="A5" s="56">
        <v>2021</v>
      </c>
      <c r="B5" s="23">
        <v>1479.6394397927925</v>
      </c>
      <c r="C5" s="23">
        <v>2508.4039039986174</v>
      </c>
      <c r="D5" s="23">
        <v>3988.0433437914098</v>
      </c>
      <c r="E5" s="34"/>
      <c r="Q5" s="57"/>
      <c r="R5" s="21" t="s">
        <v>39</v>
      </c>
      <c r="S5" s="23">
        <v>474.78</v>
      </c>
    </row>
    <row r="6" spans="1:19" x14ac:dyDescent="0.25">
      <c r="A6" s="56">
        <v>2022</v>
      </c>
      <c r="B6" s="23">
        <v>1976.6405553634218</v>
      </c>
      <c r="C6" s="23">
        <v>2114.935442833882</v>
      </c>
      <c r="D6" s="23">
        <v>4091.5759981973038</v>
      </c>
      <c r="Q6" s="57">
        <v>2019</v>
      </c>
      <c r="R6" s="21" t="s">
        <v>36</v>
      </c>
      <c r="S6" s="23">
        <v>-1190.7507637156809</v>
      </c>
    </row>
    <row r="7" spans="1:19" x14ac:dyDescent="0.25">
      <c r="Q7" s="57"/>
      <c r="R7" s="21" t="s">
        <v>37</v>
      </c>
      <c r="S7" s="23">
        <v>-1492.930234233098</v>
      </c>
    </row>
    <row r="8" spans="1:19" x14ac:dyDescent="0.25">
      <c r="Q8" s="57"/>
      <c r="R8" s="21" t="s">
        <v>38</v>
      </c>
      <c r="S8" s="23">
        <v>-2542.58233628368</v>
      </c>
    </row>
    <row r="9" spans="1:19" x14ac:dyDescent="0.25">
      <c r="Q9" s="57"/>
      <c r="R9" s="21" t="s">
        <v>39</v>
      </c>
      <c r="S9" s="23">
        <v>1817.7492224633061</v>
      </c>
    </row>
    <row r="10" spans="1:19" x14ac:dyDescent="0.25">
      <c r="Q10" s="57">
        <v>2020</v>
      </c>
      <c r="R10" s="21" t="s">
        <v>36</v>
      </c>
      <c r="S10" s="23">
        <v>4.7</v>
      </c>
    </row>
    <row r="11" spans="1:19" x14ac:dyDescent="0.25">
      <c r="Q11" s="57"/>
      <c r="R11" s="21" t="s">
        <v>37</v>
      </c>
      <c r="S11" s="23">
        <v>-155.01</v>
      </c>
    </row>
    <row r="12" spans="1:19" x14ac:dyDescent="0.25">
      <c r="Q12" s="57"/>
      <c r="R12" s="21" t="s">
        <v>38</v>
      </c>
      <c r="S12" s="23">
        <v>-1020.7099354126594</v>
      </c>
    </row>
    <row r="13" spans="1:19" x14ac:dyDescent="0.25">
      <c r="Q13" s="57"/>
      <c r="R13" s="21" t="s">
        <v>39</v>
      </c>
      <c r="S13" s="23">
        <v>1832.5391035229586</v>
      </c>
    </row>
    <row r="14" spans="1:19" x14ac:dyDescent="0.25">
      <c r="Q14" s="57">
        <v>2021</v>
      </c>
      <c r="R14" s="21" t="s">
        <v>36</v>
      </c>
      <c r="S14" s="23">
        <v>2302.8718614513282</v>
      </c>
    </row>
    <row r="15" spans="1:19" x14ac:dyDescent="0.25">
      <c r="Q15" s="57"/>
      <c r="R15" s="21" t="s">
        <v>37</v>
      </c>
      <c r="S15" s="23">
        <v>3354.2847484473346</v>
      </c>
    </row>
    <row r="16" spans="1:19" x14ac:dyDescent="0.25">
      <c r="Q16" s="57"/>
      <c r="R16" s="21" t="s">
        <v>38</v>
      </c>
      <c r="S16" s="23">
        <v>2603.6824734092761</v>
      </c>
    </row>
    <row r="17" spans="17:19" x14ac:dyDescent="0.25">
      <c r="Q17" s="57"/>
      <c r="R17" s="21" t="s">
        <v>39</v>
      </c>
      <c r="S17" s="23">
        <v>3988.0433437914098</v>
      </c>
    </row>
    <row r="18" spans="17:19" x14ac:dyDescent="0.25">
      <c r="Q18" s="57">
        <v>2022</v>
      </c>
      <c r="R18" s="21" t="s">
        <v>36</v>
      </c>
      <c r="S18" s="23">
        <v>3369.1349889509343</v>
      </c>
    </row>
    <row r="19" spans="17:19" x14ac:dyDescent="0.25">
      <c r="Q19" s="57"/>
      <c r="R19" s="21" t="s">
        <v>37</v>
      </c>
      <c r="S19" s="23">
        <v>4852.9147093821111</v>
      </c>
    </row>
    <row r="20" spans="17:19" x14ac:dyDescent="0.25">
      <c r="Q20" s="57"/>
      <c r="R20" s="21" t="s">
        <v>38</v>
      </c>
      <c r="S20" s="23">
        <v>2448.3330427031824</v>
      </c>
    </row>
    <row r="21" spans="17:19" x14ac:dyDescent="0.25">
      <c r="Q21" s="57"/>
      <c r="R21" s="21" t="s">
        <v>40</v>
      </c>
      <c r="S21" s="23">
        <v>2250.7966344206488</v>
      </c>
    </row>
    <row r="22" spans="17:19" x14ac:dyDescent="0.25">
      <c r="Q22" s="57"/>
      <c r="R22" s="21" t="s">
        <v>41</v>
      </c>
      <c r="S22" s="23">
        <v>3084.3248554008442</v>
      </c>
    </row>
    <row r="23" spans="17:19" x14ac:dyDescent="0.25">
      <c r="Q23" s="57"/>
      <c r="R23" s="21" t="s">
        <v>39</v>
      </c>
      <c r="S23" s="23">
        <v>4091.5759981973038</v>
      </c>
    </row>
  </sheetData>
  <mergeCells count="5">
    <mergeCell ref="Q2:Q5"/>
    <mergeCell ref="Q6:Q9"/>
    <mergeCell ref="Q10:Q13"/>
    <mergeCell ref="Q14:Q17"/>
    <mergeCell ref="Q18:Q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1D680-99CC-43A7-8D11-E1365B3E564E}">
  <dimension ref="A1:AG40"/>
  <sheetViews>
    <sheetView showGridLines="0" zoomScale="80" zoomScaleNormal="8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H4" sqref="H4"/>
    </sheetView>
  </sheetViews>
  <sheetFormatPr defaultColWidth="18" defaultRowHeight="12.75" x14ac:dyDescent="0.2"/>
  <cols>
    <col min="1" max="1" width="5.85546875" style="1" bestFit="1" customWidth="1"/>
    <col min="2" max="2" width="40.28515625" style="1" customWidth="1"/>
    <col min="3" max="7" width="12.28515625" style="1" bestFit="1" customWidth="1"/>
    <col min="8" max="8" width="18.28515625" style="1" customWidth="1"/>
    <col min="9" max="17" width="11.28515625" style="1" bestFit="1" customWidth="1"/>
    <col min="18" max="18" width="12.28515625" style="1" bestFit="1" customWidth="1"/>
    <col min="19" max="23" width="11.28515625" style="1" bestFit="1" customWidth="1"/>
    <col min="24" max="24" width="10.140625" style="1" bestFit="1" customWidth="1"/>
    <col min="25" max="33" width="11.28515625" style="1" bestFit="1" customWidth="1"/>
    <col min="34" max="16384" width="18" style="1"/>
  </cols>
  <sheetData>
    <row r="1" spans="1:33" x14ac:dyDescent="0.2">
      <c r="A1" s="67" t="s">
        <v>53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</row>
    <row r="2" spans="1:33" ht="13.5" thickBot="1" x14ac:dyDescent="0.25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</row>
    <row r="3" spans="1:33" x14ac:dyDescent="0.2">
      <c r="A3" s="185" t="s">
        <v>0</v>
      </c>
      <c r="B3" s="186" t="s">
        <v>1</v>
      </c>
      <c r="C3" s="75" t="s">
        <v>105</v>
      </c>
      <c r="D3" s="70"/>
      <c r="E3" s="70"/>
      <c r="F3" s="70"/>
      <c r="G3" s="70"/>
      <c r="H3" s="71"/>
      <c r="I3" s="75" t="s">
        <v>2</v>
      </c>
      <c r="J3" s="70"/>
      <c r="K3" s="70"/>
      <c r="L3" s="70"/>
      <c r="M3" s="71"/>
      <c r="N3" s="75" t="s">
        <v>3</v>
      </c>
      <c r="O3" s="70"/>
      <c r="P3" s="70"/>
      <c r="Q3" s="70"/>
      <c r="R3" s="71"/>
      <c r="S3" s="75" t="s">
        <v>4</v>
      </c>
      <c r="T3" s="70"/>
      <c r="U3" s="70"/>
      <c r="V3" s="70"/>
      <c r="W3" s="71"/>
      <c r="X3" s="75" t="s">
        <v>5</v>
      </c>
      <c r="Y3" s="70"/>
      <c r="Z3" s="70"/>
      <c r="AA3" s="70"/>
      <c r="AB3" s="71"/>
      <c r="AC3" s="75" t="s">
        <v>6</v>
      </c>
      <c r="AD3" s="70"/>
      <c r="AE3" s="70"/>
      <c r="AF3" s="70"/>
      <c r="AG3" s="71"/>
    </row>
    <row r="4" spans="1:33" s="54" customFormat="1" ht="28.5" customHeight="1" x14ac:dyDescent="0.25">
      <c r="A4" s="187"/>
      <c r="B4" s="188"/>
      <c r="C4" s="172">
        <v>2018</v>
      </c>
      <c r="D4" s="53">
        <v>2019</v>
      </c>
      <c r="E4" s="53">
        <v>2020</v>
      </c>
      <c r="F4" s="53">
        <v>2021</v>
      </c>
      <c r="G4" s="53">
        <v>2022</v>
      </c>
      <c r="H4" s="173" t="s">
        <v>75</v>
      </c>
      <c r="I4" s="172">
        <v>2018</v>
      </c>
      <c r="J4" s="53">
        <v>2019</v>
      </c>
      <c r="K4" s="53">
        <v>2020</v>
      </c>
      <c r="L4" s="53">
        <v>2021</v>
      </c>
      <c r="M4" s="190">
        <v>2022</v>
      </c>
      <c r="N4" s="172">
        <v>2018</v>
      </c>
      <c r="O4" s="53">
        <v>2019</v>
      </c>
      <c r="P4" s="53">
        <v>2020</v>
      </c>
      <c r="Q4" s="53">
        <v>2021</v>
      </c>
      <c r="R4" s="190">
        <v>2022</v>
      </c>
      <c r="S4" s="172">
        <v>2018</v>
      </c>
      <c r="T4" s="53">
        <v>2019</v>
      </c>
      <c r="U4" s="53">
        <v>2020</v>
      </c>
      <c r="V4" s="53">
        <v>2021</v>
      </c>
      <c r="W4" s="190">
        <v>2022</v>
      </c>
      <c r="X4" s="172">
        <v>2018</v>
      </c>
      <c r="Y4" s="53">
        <v>2019</v>
      </c>
      <c r="Z4" s="53">
        <v>2020</v>
      </c>
      <c r="AA4" s="53">
        <v>2021</v>
      </c>
      <c r="AB4" s="190">
        <v>2022</v>
      </c>
      <c r="AC4" s="172">
        <v>2018</v>
      </c>
      <c r="AD4" s="53">
        <v>2019</v>
      </c>
      <c r="AE4" s="53">
        <v>2020</v>
      </c>
      <c r="AF4" s="53">
        <v>2021</v>
      </c>
      <c r="AG4" s="190">
        <v>2022</v>
      </c>
    </row>
    <row r="5" spans="1:33" x14ac:dyDescent="0.2">
      <c r="A5" s="73" t="s">
        <v>59</v>
      </c>
      <c r="B5" s="82" t="s">
        <v>42</v>
      </c>
      <c r="C5" s="174">
        <f>I5+N5+S5+X5+AC5</f>
        <v>99542.627182230004</v>
      </c>
      <c r="D5" s="39">
        <f t="shared" ref="D5:G5" si="0">J5+O5+T5+Y5+AD5</f>
        <v>116541.68544337233</v>
      </c>
      <c r="E5" s="39">
        <f t="shared" si="0"/>
        <v>126363.79909347199</v>
      </c>
      <c r="F5" s="39">
        <f t="shared" si="0"/>
        <v>135415.88657319604</v>
      </c>
      <c r="G5" s="39">
        <f t="shared" si="0"/>
        <v>160873.71984383505</v>
      </c>
      <c r="H5" s="175">
        <f>(G5-F5)/F5</f>
        <v>0.18799739022406609</v>
      </c>
      <c r="I5" s="174">
        <v>29073.527732360002</v>
      </c>
      <c r="J5" s="39">
        <v>32923.958840382016</v>
      </c>
      <c r="K5" s="39">
        <v>35161.236357572023</v>
      </c>
      <c r="L5" s="39">
        <v>37350.501019046016</v>
      </c>
      <c r="M5" s="191">
        <v>45831.726010325932</v>
      </c>
      <c r="N5" s="76">
        <v>36432.387531469991</v>
      </c>
      <c r="O5" s="37">
        <v>44698.845313930316</v>
      </c>
      <c r="P5" s="37">
        <v>49181.588359299953</v>
      </c>
      <c r="Q5" s="19">
        <v>52938.440582110037</v>
      </c>
      <c r="R5" s="77">
        <v>64964.366539329116</v>
      </c>
      <c r="S5" s="76">
        <v>8470.1225468599987</v>
      </c>
      <c r="T5" s="37">
        <v>10898.38065664</v>
      </c>
      <c r="U5" s="37">
        <v>12265.59083918</v>
      </c>
      <c r="V5" s="19">
        <v>13827.821682249998</v>
      </c>
      <c r="W5" s="77">
        <v>17261.311991720002</v>
      </c>
      <c r="X5" s="76">
        <v>6642.8580373900204</v>
      </c>
      <c r="Y5" s="37">
        <v>8089.5122669700004</v>
      </c>
      <c r="Z5" s="37">
        <v>8589.424759780004</v>
      </c>
      <c r="AA5" s="19">
        <v>8972.3343866799842</v>
      </c>
      <c r="AB5" s="77">
        <v>11226.958717950021</v>
      </c>
      <c r="AC5" s="76">
        <v>18923.731334150005</v>
      </c>
      <c r="AD5" s="37">
        <v>19930.988365450001</v>
      </c>
      <c r="AE5" s="37">
        <v>21165.95877764</v>
      </c>
      <c r="AF5" s="19">
        <v>22326.788903110002</v>
      </c>
      <c r="AG5" s="77">
        <v>21589.356584509995</v>
      </c>
    </row>
    <row r="6" spans="1:33" x14ac:dyDescent="0.2">
      <c r="A6" s="64"/>
      <c r="B6" s="83"/>
      <c r="C6" s="174"/>
      <c r="D6" s="39"/>
      <c r="E6" s="39"/>
      <c r="F6" s="39"/>
      <c r="G6" s="39"/>
      <c r="H6" s="175"/>
      <c r="I6" s="174"/>
      <c r="J6" s="39"/>
      <c r="K6" s="39"/>
      <c r="L6" s="39"/>
      <c r="M6" s="191"/>
      <c r="N6" s="61"/>
      <c r="O6" s="42"/>
      <c r="P6" s="42"/>
      <c r="Q6" s="9"/>
      <c r="R6" s="83"/>
      <c r="S6" s="61"/>
      <c r="T6" s="42"/>
      <c r="U6" s="42"/>
      <c r="V6" s="9"/>
      <c r="W6" s="83"/>
      <c r="X6" s="61"/>
      <c r="Y6" s="42"/>
      <c r="Z6" s="42"/>
      <c r="AA6" s="9"/>
      <c r="AB6" s="83"/>
      <c r="AC6" s="61"/>
      <c r="AD6" s="42"/>
      <c r="AE6" s="42"/>
      <c r="AF6" s="9"/>
      <c r="AG6" s="83"/>
    </row>
    <row r="7" spans="1:33" x14ac:dyDescent="0.2">
      <c r="A7" s="61" t="s">
        <v>60</v>
      </c>
      <c r="B7" s="82" t="s">
        <v>43</v>
      </c>
      <c r="C7" s="174">
        <f t="shared" ref="C7" si="1">I7+N7+S7+X7+AC7</f>
        <v>6995.900543279824</v>
      </c>
      <c r="D7" s="39">
        <f t="shared" ref="D7:D9" si="2">J7+O7+T7+Y7+AD7</f>
        <v>9843.8146954052499</v>
      </c>
      <c r="E7" s="39">
        <f t="shared" ref="E7:E9" si="3">K7+P7+U7+Z7+AE7</f>
        <v>14759.291084887776</v>
      </c>
      <c r="F7" s="39">
        <f t="shared" ref="F7:F9" si="4">L7+Q7+V7+AA7+AF7</f>
        <v>9118.6727306620014</v>
      </c>
      <c r="G7" s="39">
        <f t="shared" ref="G7:G9" si="5">M7+R7+W7+AB7+AG7</f>
        <v>9094.0590337659614</v>
      </c>
      <c r="H7" s="175">
        <f t="shared" ref="H7:H37" si="6">(G7-F7)/F7</f>
        <v>-2.6992631080261465E-3</v>
      </c>
      <c r="I7" s="174">
        <v>1634.3861905698236</v>
      </c>
      <c r="J7" s="39">
        <v>2811.2325153452507</v>
      </c>
      <c r="K7" s="39">
        <v>4563.9049761077986</v>
      </c>
      <c r="L7" s="39">
        <v>2982.8934020720008</v>
      </c>
      <c r="M7" s="191">
        <v>2645.2461770359678</v>
      </c>
      <c r="N7" s="76">
        <v>956.12411981000014</v>
      </c>
      <c r="O7" s="37">
        <v>1612.8496675199997</v>
      </c>
      <c r="P7" s="37">
        <v>3486.3224619999778</v>
      </c>
      <c r="Q7" s="19">
        <v>1770.2889688900002</v>
      </c>
      <c r="R7" s="77">
        <v>1723.36158333</v>
      </c>
      <c r="S7" s="76">
        <v>140.25389584000001</v>
      </c>
      <c r="T7" s="37">
        <v>434.13784239000006</v>
      </c>
      <c r="U7" s="37">
        <v>669.48473677999993</v>
      </c>
      <c r="V7" s="19">
        <v>644.29150672999992</v>
      </c>
      <c r="W7" s="77">
        <v>677.42150156999992</v>
      </c>
      <c r="X7" s="76">
        <v>342.5232967</v>
      </c>
      <c r="Y7" s="37">
        <v>371.42152219999997</v>
      </c>
      <c r="Z7" s="37">
        <v>549.06856461999996</v>
      </c>
      <c r="AA7" s="19">
        <v>399.08732246000005</v>
      </c>
      <c r="AB7" s="77">
        <v>383.06136370000002</v>
      </c>
      <c r="AC7" s="76">
        <v>3922.6130403599996</v>
      </c>
      <c r="AD7" s="37">
        <v>4614.1731479499995</v>
      </c>
      <c r="AE7" s="37">
        <v>5490.5103453800002</v>
      </c>
      <c r="AF7" s="19">
        <v>3322.1115305100002</v>
      </c>
      <c r="AG7" s="77">
        <v>3664.9684081299933</v>
      </c>
    </row>
    <row r="8" spans="1:33" x14ac:dyDescent="0.2">
      <c r="A8" s="64"/>
      <c r="B8" s="83"/>
      <c r="C8" s="174"/>
      <c r="D8" s="39"/>
      <c r="E8" s="39"/>
      <c r="F8" s="39"/>
      <c r="G8" s="39"/>
      <c r="H8" s="175"/>
      <c r="I8" s="174"/>
      <c r="J8" s="39"/>
      <c r="K8" s="39"/>
      <c r="L8" s="39"/>
      <c r="M8" s="191"/>
      <c r="N8" s="61"/>
      <c r="O8" s="42"/>
      <c r="P8" s="42"/>
      <c r="Q8" s="9"/>
      <c r="R8" s="83"/>
      <c r="S8" s="61"/>
      <c r="T8" s="42"/>
      <c r="U8" s="42"/>
      <c r="V8" s="9"/>
      <c r="W8" s="83"/>
      <c r="X8" s="61"/>
      <c r="Y8" s="42"/>
      <c r="Z8" s="42"/>
      <c r="AA8" s="9"/>
      <c r="AB8" s="83"/>
      <c r="AC8" s="61"/>
      <c r="AD8" s="42"/>
      <c r="AE8" s="42"/>
      <c r="AF8" s="9"/>
      <c r="AG8" s="83"/>
    </row>
    <row r="9" spans="1:33" x14ac:dyDescent="0.2">
      <c r="A9" s="61" t="s">
        <v>61</v>
      </c>
      <c r="B9" s="82" t="s">
        <v>17</v>
      </c>
      <c r="C9" s="174">
        <f>I9+N9+S9+X9+AC9</f>
        <v>2314.6480730928497</v>
      </c>
      <c r="D9" s="39">
        <f t="shared" si="2"/>
        <v>1276.5919343100031</v>
      </c>
      <c r="E9" s="39">
        <f t="shared" si="3"/>
        <v>80.105760774208733</v>
      </c>
      <c r="F9" s="39">
        <f t="shared" si="4"/>
        <v>1479.6394397927925</v>
      </c>
      <c r="G9" s="39">
        <f t="shared" si="5"/>
        <v>1976.6405553634218</v>
      </c>
      <c r="H9" s="175">
        <f t="shared" si="6"/>
        <v>0.33589339551548375</v>
      </c>
      <c r="I9" s="174">
        <v>736.19581772056006</v>
      </c>
      <c r="J9" s="39">
        <v>61.961215547582476</v>
      </c>
      <c r="K9" s="39">
        <v>46.628020326384622</v>
      </c>
      <c r="L9" s="39">
        <v>530.27460848523435</v>
      </c>
      <c r="M9" s="191">
        <v>831.42063880942578</v>
      </c>
      <c r="N9" s="199">
        <v>1013.8035741663491</v>
      </c>
      <c r="O9" s="47">
        <v>980.57136049229598</v>
      </c>
      <c r="P9" s="47">
        <v>82.93808387346759</v>
      </c>
      <c r="Q9" s="31">
        <v>397.96880844999919</v>
      </c>
      <c r="R9" s="200">
        <v>485.89058128299996</v>
      </c>
      <c r="S9" s="208">
        <v>237.89644226041824</v>
      </c>
      <c r="T9" s="40">
        <v>108.87203917479025</v>
      </c>
      <c r="U9" s="40">
        <v>58.125225501000031</v>
      </c>
      <c r="V9" s="41">
        <v>221.42355772533475</v>
      </c>
      <c r="W9" s="200">
        <v>281.45021940000009</v>
      </c>
      <c r="X9" s="208">
        <v>130.66411359585567</v>
      </c>
      <c r="Y9" s="40">
        <v>177.78920699994075</v>
      </c>
      <c r="Z9" s="40">
        <v>35.580694058007239</v>
      </c>
      <c r="AA9" s="41">
        <v>91.102350509224394</v>
      </c>
      <c r="AB9" s="218">
        <v>156.66362607920408</v>
      </c>
      <c r="AC9" s="221">
        <v>196.08812534966665</v>
      </c>
      <c r="AD9" s="36">
        <v>-52.601887904606166</v>
      </c>
      <c r="AE9" s="36">
        <v>-143.16626298465073</v>
      </c>
      <c r="AF9" s="18">
        <v>238.87011462299989</v>
      </c>
      <c r="AG9" s="218">
        <v>221.21548979179187</v>
      </c>
    </row>
    <row r="10" spans="1:33" x14ac:dyDescent="0.2">
      <c r="A10" s="64"/>
      <c r="B10" s="83"/>
      <c r="C10" s="61"/>
      <c r="D10" s="42"/>
      <c r="E10" s="9"/>
      <c r="F10" s="42"/>
      <c r="G10" s="9"/>
      <c r="H10" s="175"/>
      <c r="I10" s="61"/>
      <c r="J10" s="9"/>
      <c r="K10" s="9"/>
      <c r="L10" s="9"/>
      <c r="M10" s="192"/>
      <c r="N10" s="61"/>
      <c r="O10" s="42"/>
      <c r="P10" s="42"/>
      <c r="Q10" s="9"/>
      <c r="R10" s="83"/>
      <c r="S10" s="61"/>
      <c r="T10" s="42"/>
      <c r="U10" s="42"/>
      <c r="V10" s="9"/>
      <c r="W10" s="83"/>
      <c r="X10" s="61"/>
      <c r="Y10" s="42"/>
      <c r="Z10" s="42"/>
      <c r="AA10" s="9"/>
      <c r="AB10" s="83"/>
      <c r="AC10" s="61"/>
      <c r="AD10" s="42"/>
      <c r="AE10" s="42"/>
      <c r="AF10" s="9"/>
      <c r="AG10" s="83"/>
    </row>
    <row r="11" spans="1:33" x14ac:dyDescent="0.2">
      <c r="A11" s="61" t="s">
        <v>62</v>
      </c>
      <c r="B11" s="82" t="s">
        <v>63</v>
      </c>
      <c r="C11" s="176">
        <f>C7/C5</f>
        <v>7.0280449103202969E-2</v>
      </c>
      <c r="D11" s="8">
        <f t="shared" ref="D11:AG11" si="7">D7/D5</f>
        <v>8.4466040266668055E-2</v>
      </c>
      <c r="E11" s="8">
        <f t="shared" si="7"/>
        <v>0.11679999486221722</v>
      </c>
      <c r="F11" s="8">
        <f t="shared" si="7"/>
        <v>6.7338278849085456E-2</v>
      </c>
      <c r="G11" s="8">
        <f t="shared" si="7"/>
        <v>5.6529177311209301E-2</v>
      </c>
      <c r="H11" s="175">
        <f t="shared" si="6"/>
        <v>-0.16051942108738582</v>
      </c>
      <c r="I11" s="176">
        <f t="shared" si="7"/>
        <v>5.6215613241549847E-2</v>
      </c>
      <c r="J11" s="8">
        <f t="shared" si="7"/>
        <v>8.5385616261225775E-2</v>
      </c>
      <c r="K11" s="8">
        <f t="shared" si="7"/>
        <v>0.12979933156204149</v>
      </c>
      <c r="L11" s="8">
        <f t="shared" si="7"/>
        <v>7.9862205879137838E-2</v>
      </c>
      <c r="M11" s="193">
        <f t="shared" si="7"/>
        <v>5.7716486096115849E-2</v>
      </c>
      <c r="N11" s="176">
        <f t="shared" si="7"/>
        <v>2.624379527649974E-2</v>
      </c>
      <c r="O11" s="8">
        <f t="shared" si="7"/>
        <v>3.6082580124667293E-2</v>
      </c>
      <c r="P11" s="8">
        <f t="shared" si="7"/>
        <v>7.0886739902143364E-2</v>
      </c>
      <c r="Q11" s="8">
        <f t="shared" si="7"/>
        <v>3.3440519770207393E-2</v>
      </c>
      <c r="R11" s="193">
        <f t="shared" si="7"/>
        <v>2.6527797854946914E-2</v>
      </c>
      <c r="S11" s="176">
        <f t="shared" si="7"/>
        <v>1.6558661939548233E-2</v>
      </c>
      <c r="T11" s="8">
        <f t="shared" si="7"/>
        <v>3.9835077895310544E-2</v>
      </c>
      <c r="U11" s="8">
        <f t="shared" si="7"/>
        <v>5.4582347117063744E-2</v>
      </c>
      <c r="V11" s="8">
        <f t="shared" si="7"/>
        <v>4.6593854153980083E-2</v>
      </c>
      <c r="W11" s="193">
        <f t="shared" si="7"/>
        <v>3.9245076034483885E-2</v>
      </c>
      <c r="X11" s="176">
        <f t="shared" si="7"/>
        <v>5.1562639871584166E-2</v>
      </c>
      <c r="Y11" s="8">
        <f t="shared" si="7"/>
        <v>4.5913957472632556E-2</v>
      </c>
      <c r="Z11" s="8">
        <f t="shared" si="7"/>
        <v>6.3923787677961211E-2</v>
      </c>
      <c r="AA11" s="8">
        <f t="shared" si="7"/>
        <v>4.447976471457319E-2</v>
      </c>
      <c r="AB11" s="193">
        <f t="shared" si="7"/>
        <v>3.4119780193682302E-2</v>
      </c>
      <c r="AC11" s="176">
        <f t="shared" si="7"/>
        <v>0.20728539055514927</v>
      </c>
      <c r="AD11" s="8">
        <f t="shared" si="7"/>
        <v>0.23150749292235717</v>
      </c>
      <c r="AE11" s="8">
        <f t="shared" si="7"/>
        <v>0.25940286490495523</v>
      </c>
      <c r="AF11" s="8">
        <f t="shared" si="7"/>
        <v>0.14879486454262342</v>
      </c>
      <c r="AG11" s="193">
        <f t="shared" si="7"/>
        <v>0.16975811177066516</v>
      </c>
    </row>
    <row r="12" spans="1:33" x14ac:dyDescent="0.2">
      <c r="A12" s="64"/>
      <c r="B12" s="83"/>
      <c r="C12" s="61"/>
      <c r="D12" s="42"/>
      <c r="E12" s="9"/>
      <c r="F12" s="42"/>
      <c r="G12" s="9"/>
      <c r="H12" s="175"/>
      <c r="I12" s="61"/>
      <c r="J12" s="9"/>
      <c r="K12" s="9"/>
      <c r="L12" s="9"/>
      <c r="M12" s="192"/>
      <c r="N12" s="61"/>
      <c r="O12" s="42"/>
      <c r="P12" s="42"/>
      <c r="Q12" s="9"/>
      <c r="R12" s="83"/>
      <c r="S12" s="61"/>
      <c r="T12" s="42"/>
      <c r="U12" s="42"/>
      <c r="V12" s="9"/>
      <c r="W12" s="83"/>
      <c r="X12" s="61"/>
      <c r="Y12" s="42"/>
      <c r="Z12" s="42"/>
      <c r="AA12" s="9"/>
      <c r="AB12" s="83"/>
      <c r="AC12" s="61"/>
      <c r="AD12" s="42"/>
      <c r="AE12" s="42"/>
      <c r="AF12" s="9"/>
      <c r="AG12" s="83"/>
    </row>
    <row r="13" spans="1:33" x14ac:dyDescent="0.2">
      <c r="A13" s="61" t="s">
        <v>64</v>
      </c>
      <c r="B13" s="82" t="s">
        <v>44</v>
      </c>
      <c r="C13" s="176">
        <f>C14/C15</f>
        <v>0.13200768584957898</v>
      </c>
      <c r="D13" s="13">
        <f t="shared" ref="D13:F13" si="8">D14/D15</f>
        <v>0.12457170871124112</v>
      </c>
      <c r="E13" s="13">
        <f t="shared" si="8"/>
        <v>0.11448391560704636</v>
      </c>
      <c r="F13" s="13">
        <f t="shared" si="8"/>
        <v>0.11899344185034391</v>
      </c>
      <c r="G13" s="13">
        <f>G14/G15</f>
        <v>0.11935786647361146</v>
      </c>
      <c r="H13" s="175">
        <f t="shared" si="6"/>
        <v>3.06256057141268E-3</v>
      </c>
      <c r="I13" s="176">
        <f t="shared" ref="I13:AG13" si="9">I14/I15</f>
        <v>0.17790867579492478</v>
      </c>
      <c r="J13" s="13">
        <f t="shared" si="9"/>
        <v>0.15989422020251268</v>
      </c>
      <c r="K13" s="13">
        <f t="shared" si="9"/>
        <v>0.15072864451083823</v>
      </c>
      <c r="L13" s="13">
        <f t="shared" si="9"/>
        <v>0.15821328387350084</v>
      </c>
      <c r="M13" s="194">
        <f t="shared" si="9"/>
        <v>0.1834879920840761</v>
      </c>
      <c r="N13" s="176">
        <f t="shared" si="9"/>
        <v>0.1173680558915203</v>
      </c>
      <c r="O13" s="13">
        <f t="shared" si="9"/>
        <v>0.11909737654380947</v>
      </c>
      <c r="P13" s="13">
        <f t="shared" si="9"/>
        <v>0.10745015309391574</v>
      </c>
      <c r="Q13" s="13">
        <f t="shared" si="9"/>
        <v>0.10834198201823061</v>
      </c>
      <c r="R13" s="194">
        <f t="shared" si="9"/>
        <v>9.8670242468124447E-2</v>
      </c>
      <c r="S13" s="176">
        <f t="shared" si="9"/>
        <v>0.14049944471490566</v>
      </c>
      <c r="T13" s="13">
        <f t="shared" si="9"/>
        <v>0.1199844227188446</v>
      </c>
      <c r="U13" s="13">
        <f t="shared" si="9"/>
        <v>0.11235469900100246</v>
      </c>
      <c r="V13" s="13">
        <f t="shared" si="9"/>
        <v>0.10193921793344458</v>
      </c>
      <c r="W13" s="194">
        <f t="shared" si="9"/>
        <v>0.10894713123515758</v>
      </c>
      <c r="X13" s="176">
        <f t="shared" si="9"/>
        <v>9.8015331638426392E-2</v>
      </c>
      <c r="Y13" s="13">
        <f t="shared" si="9"/>
        <v>0.101175642073023</v>
      </c>
      <c r="Z13" s="13">
        <f t="shared" si="9"/>
        <v>9.2858252062196792E-2</v>
      </c>
      <c r="AA13" s="13">
        <f t="shared" si="9"/>
        <v>9.2602175881337762E-2</v>
      </c>
      <c r="AB13" s="194">
        <f t="shared" si="9"/>
        <v>9.0052714295793743E-2</v>
      </c>
      <c r="AC13" s="176">
        <f t="shared" si="9"/>
        <v>8.856831798554847E-2</v>
      </c>
      <c r="AD13" s="13">
        <f t="shared" si="9"/>
        <v>8.2952406828506575E-2</v>
      </c>
      <c r="AE13" s="13">
        <f t="shared" si="9"/>
        <v>7.2497080079703666E-2</v>
      </c>
      <c r="AF13" s="13">
        <f t="shared" si="9"/>
        <v>9.1026647570768338E-2</v>
      </c>
      <c r="AG13" s="194">
        <f t="shared" si="9"/>
        <v>8.9095865977829425E-2</v>
      </c>
    </row>
    <row r="14" spans="1:33" x14ac:dyDescent="0.2">
      <c r="A14" s="61"/>
      <c r="B14" s="84" t="s">
        <v>20</v>
      </c>
      <c r="C14" s="177">
        <f t="shared" ref="C14:C15" si="10">I14+N14+S14+X14+AC14</f>
        <v>15464.506303339753</v>
      </c>
      <c r="D14" s="48">
        <f t="shared" ref="D14:D15" si="11">J14+O14+T14+Y14+AD14</f>
        <v>16642.886725913468</v>
      </c>
      <c r="E14" s="48">
        <f t="shared" ref="E14:E15" si="12">K14+P14+U14+Z14+AE14</f>
        <v>16499.432324129364</v>
      </c>
      <c r="F14" s="48">
        <f t="shared" ref="F14:F15" si="13">L14+Q14+V14+AA14+AF14</f>
        <v>18015.065147276939</v>
      </c>
      <c r="G14" s="48">
        <f t="shared" ref="G14:G15" si="14">M14+R14+W14+AB14+AG14</f>
        <v>19144.884736397478</v>
      </c>
      <c r="H14" s="178">
        <f t="shared" si="6"/>
        <v>6.2715265245172708E-2</v>
      </c>
      <c r="I14" s="177">
        <v>6226.4682907130846</v>
      </c>
      <c r="J14" s="48">
        <v>6241.9585950171695</v>
      </c>
      <c r="K14" s="48">
        <v>6280.6154333456343</v>
      </c>
      <c r="L14" s="48">
        <v>7123.7350774273737</v>
      </c>
      <c r="M14" s="195">
        <v>7388.7140238518241</v>
      </c>
      <c r="N14" s="201">
        <v>5336.0079148300001</v>
      </c>
      <c r="O14" s="43">
        <v>6176.6753157965068</v>
      </c>
      <c r="P14" s="43">
        <v>5968.4120948865429</v>
      </c>
      <c r="Q14" s="14">
        <v>6223.2945527645425</v>
      </c>
      <c r="R14" s="202">
        <v>6708.7118430795399</v>
      </c>
      <c r="S14" s="209">
        <v>1598.8885609000001</v>
      </c>
      <c r="T14" s="11">
        <v>1704.7671495572904</v>
      </c>
      <c r="U14" s="11">
        <v>1846.26504873</v>
      </c>
      <c r="V14" s="11">
        <v>1846.26504873</v>
      </c>
      <c r="W14" s="210">
        <v>2144.6701050000001</v>
      </c>
      <c r="X14" s="79">
        <v>641.06658534000007</v>
      </c>
      <c r="Y14" s="33">
        <v>866.06694789744074</v>
      </c>
      <c r="Z14" s="33">
        <v>888.88729492644461</v>
      </c>
      <c r="AA14" s="33">
        <v>977.64999947472472</v>
      </c>
      <c r="AB14" s="211">
        <v>1058.6682958261124</v>
      </c>
      <c r="AC14" s="201">
        <v>1662.0749515566674</v>
      </c>
      <c r="AD14" s="43">
        <v>1653.418717645061</v>
      </c>
      <c r="AE14" s="43">
        <v>1515.2524522407432</v>
      </c>
      <c r="AF14" s="43">
        <v>1844.1204688802995</v>
      </c>
      <c r="AG14" s="216">
        <v>1844.1204686399999</v>
      </c>
    </row>
    <row r="15" spans="1:33" x14ac:dyDescent="0.2">
      <c r="A15" s="61"/>
      <c r="B15" s="84" t="s">
        <v>21</v>
      </c>
      <c r="C15" s="177">
        <f t="shared" si="10"/>
        <v>117148.52967698679</v>
      </c>
      <c r="D15" s="48">
        <f t="shared" si="11"/>
        <v>133600.85446441054</v>
      </c>
      <c r="E15" s="48">
        <f t="shared" si="12"/>
        <v>144120.0909022179</v>
      </c>
      <c r="F15" s="48">
        <f t="shared" si="13"/>
        <v>151395.44555685841</v>
      </c>
      <c r="G15" s="48">
        <f t="shared" si="14"/>
        <v>160399.01936945374</v>
      </c>
      <c r="H15" s="178">
        <f t="shared" si="6"/>
        <v>5.9470572443435454E-2</v>
      </c>
      <c r="I15" s="177">
        <v>34998.114976080935</v>
      </c>
      <c r="J15" s="48">
        <v>39038.050200385413</v>
      </c>
      <c r="K15" s="48">
        <v>41668.360076667595</v>
      </c>
      <c r="L15" s="48">
        <v>45026.150162733138</v>
      </c>
      <c r="M15" s="195">
        <v>40268.106593407152</v>
      </c>
      <c r="N15" s="201">
        <v>45463.88601479357</v>
      </c>
      <c r="O15" s="14">
        <v>51862.396091692601</v>
      </c>
      <c r="P15" s="14">
        <v>55545.868693829703</v>
      </c>
      <c r="Q15" s="14">
        <v>57441.210109275591</v>
      </c>
      <c r="R15" s="202">
        <v>67991.2370261662</v>
      </c>
      <c r="S15" s="209">
        <v>11380.034733549186</v>
      </c>
      <c r="T15" s="11">
        <v>14208.237293869497</v>
      </c>
      <c r="U15" s="11">
        <v>16432.468469463187</v>
      </c>
      <c r="V15" s="11">
        <v>18111.430381341692</v>
      </c>
      <c r="W15" s="211">
        <v>19685.420631873494</v>
      </c>
      <c r="X15" s="201">
        <v>6540.4725426514124</v>
      </c>
      <c r="Y15" s="43">
        <v>8560.0341164364581</v>
      </c>
      <c r="Z15" s="43">
        <v>9572.5180604418947</v>
      </c>
      <c r="AA15" s="43">
        <v>10557.52729533596</v>
      </c>
      <c r="AB15" s="211">
        <v>11756.095350427006</v>
      </c>
      <c r="AC15" s="201">
        <v>18766.021409911671</v>
      </c>
      <c r="AD15" s="43">
        <v>19932.136762026585</v>
      </c>
      <c r="AE15" s="43">
        <v>20900.875601815504</v>
      </c>
      <c r="AF15" s="43">
        <v>20259.127608172043</v>
      </c>
      <c r="AG15" s="216">
        <v>20698.159767579902</v>
      </c>
    </row>
    <row r="16" spans="1:33" x14ac:dyDescent="0.2">
      <c r="A16" s="61"/>
      <c r="B16" s="84"/>
      <c r="C16" s="179"/>
      <c r="D16" s="14"/>
      <c r="E16" s="2"/>
      <c r="F16" s="14"/>
      <c r="G16" s="2"/>
      <c r="H16" s="175"/>
      <c r="I16" s="179"/>
      <c r="J16" s="2"/>
      <c r="K16" s="2"/>
      <c r="L16" s="2"/>
      <c r="M16" s="84"/>
      <c r="N16" s="201"/>
      <c r="O16" s="14"/>
      <c r="P16" s="14"/>
      <c r="Q16" s="14"/>
      <c r="R16" s="203"/>
      <c r="S16" s="212"/>
      <c r="T16" s="35"/>
      <c r="U16" s="35"/>
      <c r="V16" s="35"/>
      <c r="W16" s="213"/>
      <c r="X16" s="204"/>
      <c r="Y16" s="46"/>
      <c r="Z16" s="46"/>
      <c r="AA16" s="46"/>
      <c r="AB16" s="219"/>
      <c r="AC16" s="222"/>
      <c r="AD16" s="45"/>
      <c r="AE16" s="45"/>
      <c r="AF16" s="45"/>
      <c r="AG16" s="220"/>
    </row>
    <row r="17" spans="1:33" x14ac:dyDescent="0.2">
      <c r="A17" s="61" t="s">
        <v>65</v>
      </c>
      <c r="B17" s="82" t="s">
        <v>45</v>
      </c>
      <c r="C17" s="176">
        <f>C18/C19</f>
        <v>0.16709892088267411</v>
      </c>
      <c r="D17" s="13">
        <f t="shared" ref="D17:G17" si="15">D18/D19</f>
        <v>0.15076719892568388</v>
      </c>
      <c r="E17" s="13">
        <f t="shared" si="15"/>
        <v>0.14249891869750533</v>
      </c>
      <c r="F17" s="13">
        <f t="shared" si="15"/>
        <v>0.1489488951565284</v>
      </c>
      <c r="G17" s="13">
        <f t="shared" si="15"/>
        <v>0.15702305200561245</v>
      </c>
      <c r="H17" s="175">
        <f t="shared" si="6"/>
        <v>5.4207564551580115E-2</v>
      </c>
      <c r="I17" s="176">
        <f t="shared" ref="I17" si="16">I18/I19</f>
        <v>0.21720593052592979</v>
      </c>
      <c r="J17" s="13">
        <f t="shared" ref="J17" si="17">J18/J19</f>
        <v>0.19384254177954027</v>
      </c>
      <c r="K17" s="13">
        <f t="shared" ref="K17" si="18">K18/K19</f>
        <v>0.18035171957679652</v>
      </c>
      <c r="L17" s="13">
        <f t="shared" ref="L17" si="19">L18/L19</f>
        <v>0.1819839568320033</v>
      </c>
      <c r="M17" s="194">
        <f t="shared" ref="M17" si="20">M18/M19</f>
        <v>0.20925693528230546</v>
      </c>
      <c r="N17" s="176">
        <f t="shared" ref="N17" si="21">N18/N19</f>
        <v>0.15196221090821171</v>
      </c>
      <c r="O17" s="13">
        <f t="shared" ref="O17" si="22">O18/O19</f>
        <v>0.13263713757277751</v>
      </c>
      <c r="P17" s="13">
        <f t="shared" ref="P17" si="23">P18/P19</f>
        <v>0.1212054867584897</v>
      </c>
      <c r="Q17" s="13">
        <f t="shared" ref="Q17" si="24">Q18/Q19</f>
        <v>0.13070180091469638</v>
      </c>
      <c r="R17" s="194">
        <f t="shared" ref="R17" si="25">R18/R19</f>
        <v>0.13273963207877787</v>
      </c>
      <c r="S17" s="176">
        <f t="shared" ref="S17" si="26">S18/S19</f>
        <v>0.16276455736224438</v>
      </c>
      <c r="T17" s="13">
        <f t="shared" ref="T17" si="27">T18/T19</f>
        <v>0.1403321818028333</v>
      </c>
      <c r="U17" s="13">
        <f t="shared" ref="U17" si="28">U18/U19</f>
        <v>0.14293142299434014</v>
      </c>
      <c r="V17" s="13">
        <f t="shared" ref="V17" si="29">V18/V19</f>
        <v>0.13504520365494707</v>
      </c>
      <c r="W17" s="194">
        <f t="shared" ref="W17" si="30">W18/W19</f>
        <v>0.14602456573177497</v>
      </c>
      <c r="X17" s="176">
        <f t="shared" ref="X17" si="31">X18/X19</f>
        <v>0.13250360061025168</v>
      </c>
      <c r="Y17" s="13">
        <f t="shared" ref="Y17" si="32">Y18/Y19</f>
        <v>0.16338241196292569</v>
      </c>
      <c r="Z17" s="13">
        <f t="shared" ref="Z17" si="33">Z18/Z19</f>
        <v>0.15134758828789413</v>
      </c>
      <c r="AA17" s="13">
        <f t="shared" ref="AA17" si="34">AA18/AA19</f>
        <v>0.15037192746798328</v>
      </c>
      <c r="AB17" s="194">
        <f t="shared" ref="AB17" si="35">AB18/AB19</f>
        <v>0.14373223367216376</v>
      </c>
      <c r="AC17" s="176">
        <f t="shared" ref="AC17" si="36">AC18/AC19</f>
        <v>0.12500783185136841</v>
      </c>
      <c r="AD17" s="13">
        <f t="shared" ref="AD17" si="37">AD18/AD19</f>
        <v>0.11559623674615678</v>
      </c>
      <c r="AE17" s="13">
        <f t="shared" ref="AE17" si="38">AE18/AE19</f>
        <v>0.11923132290996699</v>
      </c>
      <c r="AF17" s="13">
        <f t="shared" ref="AF17" si="39">AF18/AF19</f>
        <v>0.13895268805823457</v>
      </c>
      <c r="AG17" s="194">
        <f t="shared" ref="AG17" si="40">AG18/AG19</f>
        <v>0.15318010827594289</v>
      </c>
    </row>
    <row r="18" spans="1:33" x14ac:dyDescent="0.2">
      <c r="A18" s="61"/>
      <c r="B18" s="84" t="s">
        <v>22</v>
      </c>
      <c r="C18" s="177">
        <f t="shared" ref="C18:C19" si="41">I18+N18+S18+X18+AC18</f>
        <v>19575.392892016414</v>
      </c>
      <c r="D18" s="48">
        <f t="shared" ref="D18:D19" si="42">J18+O18+T18+Y18+AD18</f>
        <v>20142.626601677126</v>
      </c>
      <c r="E18" s="48">
        <f t="shared" ref="E18:E19" si="43">K18+P18+U18+Z18+AE18</f>
        <v>20536.957116152225</v>
      </c>
      <c r="F18" s="48">
        <f t="shared" ref="F18:F19" si="44">L18+Q18+V18+AA18+AF18</f>
        <v>22550.184347424405</v>
      </c>
      <c r="G18" s="48">
        <f t="shared" ref="G18:G19" si="45">M18+R18+W18+AB18+AG18</f>
        <v>25186.343560098976</v>
      </c>
      <c r="H18" s="178">
        <f t="shared" si="6"/>
        <v>0.11690189188966266</v>
      </c>
      <c r="I18" s="177">
        <v>7601.7981300331385</v>
      </c>
      <c r="J18" s="48">
        <v>7567.2348769600003</v>
      </c>
      <c r="K18" s="48">
        <v>7514.9603917721379</v>
      </c>
      <c r="L18" s="48">
        <v>8194.0369675261263</v>
      </c>
      <c r="M18" s="195">
        <v>8426.380575357578</v>
      </c>
      <c r="N18" s="201">
        <v>6908.7926352869572</v>
      </c>
      <c r="O18" s="14">
        <v>6878.8797652677104</v>
      </c>
      <c r="P18" s="14">
        <v>6732.464052458784</v>
      </c>
      <c r="Q18" s="14">
        <v>7507.6696080017837</v>
      </c>
      <c r="R18" s="202">
        <v>9025.1317874342803</v>
      </c>
      <c r="S18" s="209">
        <v>1852.2663161731</v>
      </c>
      <c r="T18" s="11">
        <v>1993.8729390210904</v>
      </c>
      <c r="U18" s="11">
        <v>2348.7161016499999</v>
      </c>
      <c r="V18" s="11">
        <v>2445.8618043306847</v>
      </c>
      <c r="W18" s="211">
        <v>2874.5549990166501</v>
      </c>
      <c r="X18" s="201">
        <v>866.63616159380001</v>
      </c>
      <c r="Y18" s="43">
        <v>1398.5590204283201</v>
      </c>
      <c r="Z18" s="43">
        <v>1448.7775222901907</v>
      </c>
      <c r="AA18" s="43">
        <v>1587.5557286955127</v>
      </c>
      <c r="AB18" s="216">
        <v>1689.7298439798124</v>
      </c>
      <c r="AC18" s="209">
        <v>2345.8996489294177</v>
      </c>
      <c r="AD18" s="11">
        <v>2304.08</v>
      </c>
      <c r="AE18" s="11">
        <v>2492.0390479811149</v>
      </c>
      <c r="AF18" s="11">
        <v>2815.0602388702978</v>
      </c>
      <c r="AG18" s="216">
        <v>3170.5463543106544</v>
      </c>
    </row>
    <row r="19" spans="1:33" x14ac:dyDescent="0.2">
      <c r="A19" s="61"/>
      <c r="B19" s="84" t="s">
        <v>21</v>
      </c>
      <c r="C19" s="177">
        <f t="shared" si="41"/>
        <v>117148.52967698679</v>
      </c>
      <c r="D19" s="48">
        <f t="shared" si="42"/>
        <v>133600.85446441054</v>
      </c>
      <c r="E19" s="48">
        <f t="shared" si="43"/>
        <v>144120.0909022179</v>
      </c>
      <c r="F19" s="48">
        <f t="shared" si="44"/>
        <v>151395.44555685841</v>
      </c>
      <c r="G19" s="48">
        <f t="shared" si="45"/>
        <v>160399.01936945374</v>
      </c>
      <c r="H19" s="178">
        <f t="shared" si="6"/>
        <v>5.9470572443435454E-2</v>
      </c>
      <c r="I19" s="177">
        <v>34998.114976080935</v>
      </c>
      <c r="J19" s="48">
        <v>39038.050200385413</v>
      </c>
      <c r="K19" s="48">
        <v>41668.360076667595</v>
      </c>
      <c r="L19" s="48">
        <v>45026.150162733138</v>
      </c>
      <c r="M19" s="195">
        <v>40268.106593407152</v>
      </c>
      <c r="N19" s="201">
        <v>45463.88601479357</v>
      </c>
      <c r="O19" s="14">
        <v>51862.396091692601</v>
      </c>
      <c r="P19" s="14">
        <v>55545.868693829703</v>
      </c>
      <c r="Q19" s="14">
        <v>57441.210109275591</v>
      </c>
      <c r="R19" s="202">
        <v>67991.2370261662</v>
      </c>
      <c r="S19" s="209">
        <v>11380.034733549186</v>
      </c>
      <c r="T19" s="11">
        <v>14208.237293869497</v>
      </c>
      <c r="U19" s="11">
        <v>16432.468469463187</v>
      </c>
      <c r="V19" s="11">
        <v>18111.430381341692</v>
      </c>
      <c r="W19" s="211">
        <v>19685.420631873494</v>
      </c>
      <c r="X19" s="201">
        <v>6540.4725426514124</v>
      </c>
      <c r="Y19" s="43">
        <v>8560.0341164364581</v>
      </c>
      <c r="Z19" s="43">
        <v>9572.5180604418947</v>
      </c>
      <c r="AA19" s="43">
        <v>10557.52729533596</v>
      </c>
      <c r="AB19" s="216">
        <v>11756.095350427006</v>
      </c>
      <c r="AC19" s="209">
        <v>18766.021409911671</v>
      </c>
      <c r="AD19" s="11">
        <v>19932.136762026585</v>
      </c>
      <c r="AE19" s="11">
        <v>20900.875601815504</v>
      </c>
      <c r="AF19" s="11">
        <v>20259.127608172043</v>
      </c>
      <c r="AG19" s="216">
        <v>20698.159767579902</v>
      </c>
    </row>
    <row r="20" spans="1:33" x14ac:dyDescent="0.2">
      <c r="A20" s="61"/>
      <c r="B20" s="84"/>
      <c r="C20" s="179"/>
      <c r="D20" s="16"/>
      <c r="E20" s="2"/>
      <c r="F20" s="16"/>
      <c r="G20" s="2"/>
      <c r="H20" s="175"/>
      <c r="I20" s="179"/>
      <c r="J20" s="2"/>
      <c r="K20" s="2"/>
      <c r="L20" s="2"/>
      <c r="M20" s="84"/>
      <c r="N20" s="204"/>
      <c r="O20" s="16"/>
      <c r="P20" s="16"/>
      <c r="Q20" s="16"/>
      <c r="R20" s="205"/>
      <c r="S20" s="214"/>
      <c r="T20" s="12"/>
      <c r="U20" s="12"/>
      <c r="V20" s="12"/>
      <c r="W20" s="213"/>
      <c r="X20" s="204"/>
      <c r="Y20" s="46"/>
      <c r="Z20" s="46"/>
      <c r="AA20" s="46"/>
      <c r="AB20" s="219"/>
      <c r="AC20" s="222"/>
      <c r="AD20" s="45"/>
      <c r="AE20" s="45"/>
      <c r="AF20" s="45"/>
      <c r="AG20" s="220"/>
    </row>
    <row r="21" spans="1:33" x14ac:dyDescent="0.2">
      <c r="A21" s="61" t="s">
        <v>66</v>
      </c>
      <c r="B21" s="82" t="s">
        <v>46</v>
      </c>
      <c r="C21" s="176">
        <f>C22/(C23+C24)</f>
        <v>0.10154994452024699</v>
      </c>
      <c r="D21" s="8">
        <f t="shared" ref="D21:AG21" si="46">D22/(D23+D24)</f>
        <v>9.4582638630427179E-2</v>
      </c>
      <c r="E21" s="8">
        <f t="shared" si="46"/>
        <v>8.0772796982969089E-2</v>
      </c>
      <c r="F21" s="8">
        <f t="shared" si="46"/>
        <v>7.7742453393439173E-2</v>
      </c>
      <c r="G21" s="8">
        <f t="shared" si="46"/>
        <v>7.3921570509838941E-2</v>
      </c>
      <c r="H21" s="175">
        <f t="shared" si="6"/>
        <v>-4.9147958635463951E-2</v>
      </c>
      <c r="I21" s="176">
        <f t="shared" si="46"/>
        <v>0.15236334713979874</v>
      </c>
      <c r="J21" s="8">
        <f t="shared" si="46"/>
        <v>0.13453006995717737</v>
      </c>
      <c r="K21" s="8">
        <f t="shared" si="46"/>
        <v>0.12510601852899506</v>
      </c>
      <c r="L21" s="8">
        <f t="shared" si="46"/>
        <v>0.12103457119339681</v>
      </c>
      <c r="M21" s="193">
        <f t="shared" si="46"/>
        <v>0.1090453327895211</v>
      </c>
      <c r="N21" s="176">
        <f t="shared" si="46"/>
        <v>8.9582996771086498E-2</v>
      </c>
      <c r="O21" s="8">
        <f t="shared" si="46"/>
        <v>8.7238930987284788E-2</v>
      </c>
      <c r="P21" s="8">
        <f t="shared" si="46"/>
        <v>6.8003108797083628E-2</v>
      </c>
      <c r="Q21" s="8">
        <f t="shared" si="46"/>
        <v>6.1142786391943101E-2</v>
      </c>
      <c r="R21" s="193">
        <f t="shared" si="46"/>
        <v>6.0774248202950791E-2</v>
      </c>
      <c r="S21" s="176">
        <f t="shared" si="46"/>
        <v>8.9568461551491327E-2</v>
      </c>
      <c r="T21" s="8">
        <f t="shared" si="46"/>
        <v>8.3016460920803337E-2</v>
      </c>
      <c r="U21" s="8">
        <f t="shared" si="46"/>
        <v>7.2145608320081211E-2</v>
      </c>
      <c r="V21" s="8">
        <f t="shared" si="46"/>
        <v>7.4414665116475057E-2</v>
      </c>
      <c r="W21" s="193">
        <f t="shared" si="46"/>
        <v>7.2453139052227791E-2</v>
      </c>
      <c r="X21" s="176">
        <f t="shared" si="46"/>
        <v>6.8718559031148221E-2</v>
      </c>
      <c r="Y21" s="8">
        <f t="shared" si="46"/>
        <v>7.1721924294240555E-2</v>
      </c>
      <c r="Z21" s="8">
        <f t="shared" si="46"/>
        <v>7.038030662728785E-2</v>
      </c>
      <c r="AA21" s="8">
        <f t="shared" si="46"/>
        <v>6.8807572414645385E-2</v>
      </c>
      <c r="AB21" s="193">
        <f t="shared" si="46"/>
        <v>5.9600655410601833E-2</v>
      </c>
      <c r="AC21" s="176">
        <f t="shared" si="46"/>
        <v>6.7361504531138428E-2</v>
      </c>
      <c r="AD21" s="8">
        <f t="shared" si="46"/>
        <v>6.3226726912992443E-2</v>
      </c>
      <c r="AE21" s="8">
        <f t="shared" si="46"/>
        <v>5.3962022472480754E-2</v>
      </c>
      <c r="AF21" s="8">
        <f t="shared" si="46"/>
        <v>5.7505586340613118E-2</v>
      </c>
      <c r="AG21" s="193">
        <f t="shared" si="46"/>
        <v>5.5081143213308502E-2</v>
      </c>
    </row>
    <row r="22" spans="1:33" x14ac:dyDescent="0.2">
      <c r="A22" s="61"/>
      <c r="B22" s="84" t="s">
        <v>20</v>
      </c>
      <c r="C22" s="177">
        <f t="shared" ref="C22:C24" si="47">I22+N22+S22+X22+AC22</f>
        <v>15464.506303339753</v>
      </c>
      <c r="D22" s="48">
        <f t="shared" ref="D22:D24" si="48">J22+O22+T22+Y22+AD22</f>
        <v>16642.886725913468</v>
      </c>
      <c r="E22" s="48">
        <f t="shared" ref="E22:E24" si="49">K22+P22+U22+Z22+AE22</f>
        <v>16499.432324129364</v>
      </c>
      <c r="F22" s="48">
        <f t="shared" ref="F22:F24" si="50">L22+Q22+V22+AA22+AF22</f>
        <v>18015.065147276939</v>
      </c>
      <c r="G22" s="48">
        <f t="shared" ref="G22:G24" si="51">M22+R22+W22+AB22+AG22</f>
        <v>19144.884736397478</v>
      </c>
      <c r="H22" s="178">
        <f t="shared" si="6"/>
        <v>6.2715265245172708E-2</v>
      </c>
      <c r="I22" s="177">
        <v>6226.4682907130846</v>
      </c>
      <c r="J22" s="48">
        <v>6241.9585950171695</v>
      </c>
      <c r="K22" s="48">
        <v>6280.6154333456343</v>
      </c>
      <c r="L22" s="48">
        <v>7123.7350774273737</v>
      </c>
      <c r="M22" s="195">
        <v>7388.7140238518241</v>
      </c>
      <c r="N22" s="201">
        <v>5336.0079148300001</v>
      </c>
      <c r="O22" s="14">
        <v>6176.6753157965068</v>
      </c>
      <c r="P22" s="14">
        <v>5968.4120948865429</v>
      </c>
      <c r="Q22" s="14">
        <v>6223.2945527645425</v>
      </c>
      <c r="R22" s="206">
        <v>6708.7118430795399</v>
      </c>
      <c r="S22" s="201">
        <v>1598.8885609000001</v>
      </c>
      <c r="T22" s="43">
        <v>1704.7671495572904</v>
      </c>
      <c r="U22" s="43">
        <v>1846.26504873</v>
      </c>
      <c r="V22" s="43">
        <v>1846.26504873</v>
      </c>
      <c r="W22" s="211">
        <v>2144.6701050000001</v>
      </c>
      <c r="X22" s="201">
        <v>641.06658534000007</v>
      </c>
      <c r="Y22" s="43">
        <v>866.06694789744074</v>
      </c>
      <c r="Z22" s="43">
        <v>888.88729492644461</v>
      </c>
      <c r="AA22" s="43">
        <v>977.64999947472472</v>
      </c>
      <c r="AB22" s="211">
        <v>1058.6682958261124</v>
      </c>
      <c r="AC22" s="201">
        <v>1662.0749515566674</v>
      </c>
      <c r="AD22" s="43">
        <v>1653.418717645061</v>
      </c>
      <c r="AE22" s="43">
        <v>1515.2524522407432</v>
      </c>
      <c r="AF22" s="43">
        <v>1844.1204688802995</v>
      </c>
      <c r="AG22" s="211">
        <v>1844.1204686399999</v>
      </c>
    </row>
    <row r="23" spans="1:33" x14ac:dyDescent="0.2">
      <c r="A23" s="61"/>
      <c r="B23" s="84" t="s">
        <v>54</v>
      </c>
      <c r="C23" s="177">
        <f t="shared" si="47"/>
        <v>143114.38771403671</v>
      </c>
      <c r="D23" s="48">
        <f t="shared" si="48"/>
        <v>166193.15082653455</v>
      </c>
      <c r="E23" s="48">
        <f t="shared" si="49"/>
        <v>194886.68581914101</v>
      </c>
      <c r="F23" s="48">
        <f t="shared" si="50"/>
        <v>219754.53275314515</v>
      </c>
      <c r="G23" s="48">
        <f t="shared" si="51"/>
        <v>245960.94259657941</v>
      </c>
      <c r="H23" s="178">
        <f t="shared" si="6"/>
        <v>0.1192531026100493</v>
      </c>
      <c r="I23" s="177">
        <v>38653.298802137164</v>
      </c>
      <c r="J23" s="48">
        <v>43640.202177324783</v>
      </c>
      <c r="K23" s="48">
        <v>47139.872847716491</v>
      </c>
      <c r="L23" s="48">
        <v>53957.049452233179</v>
      </c>
      <c r="M23" s="195">
        <v>62069.852917329939</v>
      </c>
      <c r="N23" s="201">
        <v>55772.731132576249</v>
      </c>
      <c r="O23" s="14">
        <v>68958.550637494322</v>
      </c>
      <c r="P23" s="14">
        <v>86794.775969701324</v>
      </c>
      <c r="Q23" s="14">
        <v>99986.811189694781</v>
      </c>
      <c r="R23" s="206">
        <v>108005.92670608115</v>
      </c>
      <c r="S23" s="201">
        <v>15133.523021830182</v>
      </c>
      <c r="T23" s="43">
        <v>16881.845819499002</v>
      </c>
      <c r="U23" s="43">
        <v>21632.879555750187</v>
      </c>
      <c r="V23" s="43">
        <v>21451.293503412686</v>
      </c>
      <c r="W23" s="211">
        <v>26299.245075529994</v>
      </c>
      <c r="X23" s="201">
        <v>9052.9082491604313</v>
      </c>
      <c r="Y23" s="43">
        <v>11707.176734241059</v>
      </c>
      <c r="Z23" s="43">
        <v>12203.242937734005</v>
      </c>
      <c r="AA23" s="43">
        <v>13660.851746854254</v>
      </c>
      <c r="AB23" s="211">
        <v>17407.648802761421</v>
      </c>
      <c r="AC23" s="201">
        <v>24501.926508332665</v>
      </c>
      <c r="AD23" s="43">
        <v>25005.375457975395</v>
      </c>
      <c r="AE23" s="43">
        <v>27115.914508238991</v>
      </c>
      <c r="AF23" s="43">
        <v>30698.526860950256</v>
      </c>
      <c r="AG23" s="211">
        <v>32178.26909487689</v>
      </c>
    </row>
    <row r="24" spans="1:33" x14ac:dyDescent="0.2">
      <c r="A24" s="61"/>
      <c r="B24" s="84" t="s">
        <v>55</v>
      </c>
      <c r="C24" s="177">
        <f t="shared" si="47"/>
        <v>9170.3464273635</v>
      </c>
      <c r="D24" s="48">
        <f t="shared" si="48"/>
        <v>9768.1774563863</v>
      </c>
      <c r="E24" s="48">
        <f t="shared" si="49"/>
        <v>9382.9809550361988</v>
      </c>
      <c r="F24" s="48">
        <f t="shared" si="50"/>
        <v>11972.977261315798</v>
      </c>
      <c r="G24" s="48">
        <f t="shared" si="51"/>
        <v>13028.207719826503</v>
      </c>
      <c r="H24" s="178">
        <f t="shared" si="6"/>
        <v>8.8134340814302853E-2</v>
      </c>
      <c r="I24" s="177">
        <v>2212.6207749647997</v>
      </c>
      <c r="J24" s="48">
        <v>2758.0387289949995</v>
      </c>
      <c r="K24" s="48">
        <v>3062.4715893739994</v>
      </c>
      <c r="L24" s="48">
        <v>4899.9779837099977</v>
      </c>
      <c r="M24" s="195">
        <v>5688.3338371045002</v>
      </c>
      <c r="N24" s="201">
        <v>3792.2321658186997</v>
      </c>
      <c r="O24" s="14">
        <v>1843.2719650404001</v>
      </c>
      <c r="P24" s="14">
        <v>971.97764587020106</v>
      </c>
      <c r="Q24" s="14">
        <v>1796.1614225019994</v>
      </c>
      <c r="R24" s="206">
        <v>2381.4831171770011</v>
      </c>
      <c r="S24" s="201">
        <v>2717.4987910300001</v>
      </c>
      <c r="T24" s="43">
        <v>3653.4447800799999</v>
      </c>
      <c r="U24" s="43">
        <v>3957.9372897999992</v>
      </c>
      <c r="V24" s="43">
        <v>3359.2064946750002</v>
      </c>
      <c r="W24" s="211">
        <v>3301.5442491950007</v>
      </c>
      <c r="X24" s="201">
        <v>275.96293758000002</v>
      </c>
      <c r="Y24" s="43">
        <v>368.16781932089998</v>
      </c>
      <c r="Z24" s="43">
        <v>426.53004171200001</v>
      </c>
      <c r="AA24" s="43">
        <v>547.61347239880013</v>
      </c>
      <c r="AB24" s="211">
        <v>355.0467336000001</v>
      </c>
      <c r="AC24" s="201">
        <v>172.03175797000006</v>
      </c>
      <c r="AD24" s="43">
        <v>1145.2541629500004</v>
      </c>
      <c r="AE24" s="43">
        <v>964.06438827999955</v>
      </c>
      <c r="AF24" s="43">
        <v>1370.0178880300009</v>
      </c>
      <c r="AG24" s="211">
        <v>1301.7997827500003</v>
      </c>
    </row>
    <row r="25" spans="1:33" x14ac:dyDescent="0.2">
      <c r="A25" s="61"/>
      <c r="B25" s="84"/>
      <c r="C25" s="179"/>
      <c r="D25" s="17"/>
      <c r="E25" s="2"/>
      <c r="F25" s="17"/>
      <c r="G25" s="2"/>
      <c r="H25" s="175"/>
      <c r="I25" s="179"/>
      <c r="J25" s="2"/>
      <c r="K25" s="2"/>
      <c r="L25" s="2"/>
      <c r="M25" s="84"/>
      <c r="N25" s="207"/>
      <c r="O25" s="17"/>
      <c r="P25" s="17"/>
      <c r="Q25" s="17"/>
      <c r="R25" s="205"/>
      <c r="S25" s="214"/>
      <c r="T25" s="12"/>
      <c r="U25" s="12"/>
      <c r="V25" s="12"/>
      <c r="W25" s="215"/>
      <c r="X25" s="207"/>
      <c r="Y25" s="32"/>
      <c r="Z25" s="32"/>
      <c r="AA25" s="32"/>
      <c r="AB25" s="220"/>
      <c r="AC25" s="214"/>
      <c r="AD25" s="12"/>
      <c r="AE25" s="12"/>
      <c r="AF25" s="12"/>
      <c r="AG25" s="220"/>
    </row>
    <row r="26" spans="1:33" x14ac:dyDescent="0.2">
      <c r="A26" s="61" t="s">
        <v>67</v>
      </c>
      <c r="B26" s="82" t="s">
        <v>15</v>
      </c>
      <c r="C26" s="176">
        <f>C27/(C28+C29)</f>
        <v>0.1455271509650867</v>
      </c>
      <c r="D26" s="8">
        <f t="shared" ref="D26:AG26" si="52">D27/(D28+D29)</f>
        <v>0.13435149549823813</v>
      </c>
      <c r="E26" s="8">
        <f t="shared" si="52"/>
        <v>0.14592709432106854</v>
      </c>
      <c r="F26" s="8">
        <f t="shared" si="52"/>
        <v>0.15114527218371501</v>
      </c>
      <c r="G26" s="8">
        <f t="shared" si="52"/>
        <v>0.14248790849358206</v>
      </c>
      <c r="H26" s="175">
        <f t="shared" si="6"/>
        <v>-5.727842866040854E-2</v>
      </c>
      <c r="I26" s="176">
        <f t="shared" si="52"/>
        <v>0.15227804446189958</v>
      </c>
      <c r="J26" s="8">
        <f t="shared" si="52"/>
        <v>0.15148379092287381</v>
      </c>
      <c r="K26" s="8">
        <f t="shared" si="52"/>
        <v>0.15270978852658304</v>
      </c>
      <c r="L26" s="8">
        <f t="shared" si="52"/>
        <v>0.14454317497912006</v>
      </c>
      <c r="M26" s="193">
        <f t="shared" si="52"/>
        <v>0.15273458163785411</v>
      </c>
      <c r="N26" s="176">
        <f t="shared" si="52"/>
        <v>0.15583305074079573</v>
      </c>
      <c r="O26" s="8">
        <f t="shared" si="52"/>
        <v>0.14647575291144477</v>
      </c>
      <c r="P26" s="8">
        <f t="shared" si="52"/>
        <v>0.16871279685053162</v>
      </c>
      <c r="Q26" s="8">
        <f t="shared" si="52"/>
        <v>0.18539660909665415</v>
      </c>
      <c r="R26" s="193">
        <f t="shared" si="52"/>
        <v>0.15207317024191103</v>
      </c>
      <c r="S26" s="176">
        <f t="shared" si="52"/>
        <v>0.27046799788637532</v>
      </c>
      <c r="T26" s="8">
        <f t="shared" si="52"/>
        <v>0.18233398062312486</v>
      </c>
      <c r="U26" s="8">
        <f t="shared" si="52"/>
        <v>0.19178815651276118</v>
      </c>
      <c r="V26" s="8">
        <f t="shared" si="52"/>
        <v>0.19065983792354957</v>
      </c>
      <c r="W26" s="193">
        <f t="shared" si="52"/>
        <v>0.17230649877831505</v>
      </c>
      <c r="X26" s="176">
        <f t="shared" si="52"/>
        <v>0.1036748508373001</v>
      </c>
      <c r="Y26" s="8">
        <f t="shared" si="52"/>
        <v>0.11693300448583367</v>
      </c>
      <c r="Z26" s="8">
        <f t="shared" si="52"/>
        <v>0.13142455012351148</v>
      </c>
      <c r="AA26" s="8">
        <f t="shared" si="52"/>
        <v>0.14998570992561816</v>
      </c>
      <c r="AB26" s="193">
        <f t="shared" si="52"/>
        <v>0.11881902428030097</v>
      </c>
      <c r="AC26" s="176">
        <f t="shared" si="52"/>
        <v>5.4722575087937368E-2</v>
      </c>
      <c r="AD26" s="8">
        <f t="shared" si="52"/>
        <v>5.243386455393452E-2</v>
      </c>
      <c r="AE26" s="8">
        <f t="shared" si="52"/>
        <v>5.485995478032879E-2</v>
      </c>
      <c r="AF26" s="8">
        <f t="shared" si="52"/>
        <v>5.5609594013008572E-2</v>
      </c>
      <c r="AG26" s="193">
        <f t="shared" si="52"/>
        <v>6.9438046300474066E-2</v>
      </c>
    </row>
    <row r="27" spans="1:33" x14ac:dyDescent="0.2">
      <c r="A27" s="61"/>
      <c r="B27" s="84" t="s">
        <v>56</v>
      </c>
      <c r="C27" s="177">
        <f t="shared" ref="C27:C29" si="53">I27+N27+S27+X27+AC27</f>
        <v>15820.6893223468</v>
      </c>
      <c r="D27" s="48">
        <f t="shared" ref="D27:D29" si="54">J27+O27+T27+Y27+AD27</f>
        <v>16969.918976759996</v>
      </c>
      <c r="E27" s="48">
        <f t="shared" ref="E27:E29" si="55">K27+P27+U27+Z27+AE27</f>
        <v>19809.13317592</v>
      </c>
      <c r="F27" s="48">
        <f t="shared" ref="F27:F29" si="56">L27+Q27+V27+AA27+AF27</f>
        <v>22277.1299411158</v>
      </c>
      <c r="G27" s="48">
        <f t="shared" ref="G27:G29" si="57">M27+R27+W27+AB27+AG27</f>
        <v>24147.822043843</v>
      </c>
      <c r="H27" s="178">
        <f t="shared" si="6"/>
        <v>8.3973658531055026E-2</v>
      </c>
      <c r="I27" s="177">
        <v>4764.1935134399992</v>
      </c>
      <c r="J27" s="48">
        <v>5405.2442595099992</v>
      </c>
      <c r="K27" s="48">
        <v>5837.1343572799988</v>
      </c>
      <c r="L27" s="48">
        <v>6107.0183794470004</v>
      </c>
      <c r="M27" s="195">
        <v>7699.7786096930004</v>
      </c>
      <c r="N27" s="201">
        <v>6268.3252023167997</v>
      </c>
      <c r="O27" s="14">
        <v>6817.2916705299995</v>
      </c>
      <c r="P27" s="14">
        <v>8461.5483927600017</v>
      </c>
      <c r="Q27" s="14">
        <v>10147.60961191</v>
      </c>
      <c r="R27" s="206">
        <v>10241.4968599</v>
      </c>
      <c r="S27" s="201">
        <v>3025.8935443699997</v>
      </c>
      <c r="T27" s="43">
        <v>2653.2922572099997</v>
      </c>
      <c r="U27" s="43">
        <v>3111.4805519900001</v>
      </c>
      <c r="V27" s="43">
        <v>3276.8760066</v>
      </c>
      <c r="W27" s="211">
        <v>3453.1857019699996</v>
      </c>
      <c r="X27" s="201">
        <v>717.30773255000008</v>
      </c>
      <c r="Y27" s="43">
        <v>988.98194346999992</v>
      </c>
      <c r="Z27" s="43">
        <v>1184.9178037199999</v>
      </c>
      <c r="AA27" s="43">
        <v>1427.8561380988001</v>
      </c>
      <c r="AB27" s="211">
        <v>1333.10788312</v>
      </c>
      <c r="AC27" s="201">
        <v>1044.96932967</v>
      </c>
      <c r="AD27" s="43">
        <v>1105.1088460400001</v>
      </c>
      <c r="AE27" s="43">
        <v>1214.0520701699998</v>
      </c>
      <c r="AF27" s="43">
        <v>1317.76980506</v>
      </c>
      <c r="AG27" s="211">
        <v>1420.2529891600002</v>
      </c>
    </row>
    <row r="28" spans="1:33" x14ac:dyDescent="0.2">
      <c r="A28" s="61"/>
      <c r="B28" s="84" t="s">
        <v>57</v>
      </c>
      <c r="C28" s="177">
        <f t="shared" si="53"/>
        <v>99542.627182230004</v>
      </c>
      <c r="D28" s="48">
        <f t="shared" si="54"/>
        <v>116541.68544337233</v>
      </c>
      <c r="E28" s="48">
        <f t="shared" si="55"/>
        <v>126363.79909347199</v>
      </c>
      <c r="F28" s="48">
        <f t="shared" si="56"/>
        <v>135415.88657319604</v>
      </c>
      <c r="G28" s="48">
        <f t="shared" si="57"/>
        <v>156444.57280688509</v>
      </c>
      <c r="H28" s="178">
        <f t="shared" si="6"/>
        <v>0.15528965445514742</v>
      </c>
      <c r="I28" s="177">
        <v>29073.527732360002</v>
      </c>
      <c r="J28" s="48">
        <v>32923.958840382016</v>
      </c>
      <c r="K28" s="48">
        <v>35161.236357572023</v>
      </c>
      <c r="L28" s="48">
        <v>37350.501019046016</v>
      </c>
      <c r="M28" s="195">
        <v>44724.470696905941</v>
      </c>
      <c r="N28" s="201">
        <v>36432.387531469991</v>
      </c>
      <c r="O28" s="14">
        <v>44698.845313930316</v>
      </c>
      <c r="P28" s="14">
        <v>49181.588359299953</v>
      </c>
      <c r="Q28" s="14">
        <v>52938.440582110037</v>
      </c>
      <c r="R28" s="206">
        <v>64964.366539329116</v>
      </c>
      <c r="S28" s="201">
        <v>8470.1225468599987</v>
      </c>
      <c r="T28" s="43">
        <v>10898.38065664</v>
      </c>
      <c r="U28" s="43">
        <v>12265.59083918</v>
      </c>
      <c r="V28" s="43">
        <v>13827.821682249998</v>
      </c>
      <c r="W28" s="211">
        <v>16739.404446610002</v>
      </c>
      <c r="X28" s="201">
        <v>6642.8580373900204</v>
      </c>
      <c r="Y28" s="43">
        <v>8089.5122669700004</v>
      </c>
      <c r="Z28" s="43">
        <v>8589.424759780004</v>
      </c>
      <c r="AA28" s="43">
        <v>8972.3343866799842</v>
      </c>
      <c r="AB28" s="211">
        <v>10864.603412450022</v>
      </c>
      <c r="AC28" s="201">
        <v>18923.731334150005</v>
      </c>
      <c r="AD28" s="43">
        <v>19930.988365450001</v>
      </c>
      <c r="AE28" s="43">
        <v>21165.95877764</v>
      </c>
      <c r="AF28" s="43">
        <v>22326.788903110002</v>
      </c>
      <c r="AG28" s="211">
        <v>19151.72771159</v>
      </c>
    </row>
    <row r="29" spans="1:33" x14ac:dyDescent="0.2">
      <c r="A29" s="61"/>
      <c r="B29" s="84" t="s">
        <v>58</v>
      </c>
      <c r="C29" s="177">
        <f t="shared" si="53"/>
        <v>9170.3464273635</v>
      </c>
      <c r="D29" s="48">
        <f t="shared" si="54"/>
        <v>9768.1774563863</v>
      </c>
      <c r="E29" s="48">
        <f t="shared" si="55"/>
        <v>9382.9809550361988</v>
      </c>
      <c r="F29" s="48">
        <f t="shared" si="56"/>
        <v>11972.977261315798</v>
      </c>
      <c r="G29" s="48">
        <f t="shared" si="57"/>
        <v>13028.207719826503</v>
      </c>
      <c r="H29" s="178">
        <f t="shared" si="6"/>
        <v>8.8134340814302853E-2</v>
      </c>
      <c r="I29" s="177">
        <v>2212.6207749647997</v>
      </c>
      <c r="J29" s="48">
        <v>2758.0387289949995</v>
      </c>
      <c r="K29" s="48">
        <v>3062.4715893739994</v>
      </c>
      <c r="L29" s="48">
        <v>4899.9779837099977</v>
      </c>
      <c r="M29" s="195">
        <v>5688.3338371045002</v>
      </c>
      <c r="N29" s="201">
        <v>3792.2321658186997</v>
      </c>
      <c r="O29" s="14">
        <v>1843.2719650404001</v>
      </c>
      <c r="P29" s="14">
        <v>971.97764587020106</v>
      </c>
      <c r="Q29" s="14">
        <v>1796.1614225019994</v>
      </c>
      <c r="R29" s="206">
        <v>2381.4831171770011</v>
      </c>
      <c r="S29" s="201">
        <v>2717.4987910300001</v>
      </c>
      <c r="T29" s="43">
        <v>3653.4447800799999</v>
      </c>
      <c r="U29" s="43">
        <v>3957.9372897999992</v>
      </c>
      <c r="V29" s="43">
        <v>3359.2064946750002</v>
      </c>
      <c r="W29" s="211">
        <v>3301.5442491950007</v>
      </c>
      <c r="X29" s="201">
        <v>275.96293758000002</v>
      </c>
      <c r="Y29" s="43">
        <v>368.16781932089998</v>
      </c>
      <c r="Z29" s="43">
        <v>426.53004171200001</v>
      </c>
      <c r="AA29" s="43">
        <v>547.61347239880013</v>
      </c>
      <c r="AB29" s="211">
        <v>355.0467336000001</v>
      </c>
      <c r="AC29" s="201">
        <v>172.03175797000006</v>
      </c>
      <c r="AD29" s="43">
        <v>1145.2541629500004</v>
      </c>
      <c r="AE29" s="43">
        <v>964.06438827999955</v>
      </c>
      <c r="AF29" s="43">
        <v>1370.0178880300009</v>
      </c>
      <c r="AG29" s="211">
        <v>1301.7997827500003</v>
      </c>
    </row>
    <row r="30" spans="1:33" x14ac:dyDescent="0.2">
      <c r="A30" s="61"/>
      <c r="B30" s="84"/>
      <c r="C30" s="179"/>
      <c r="D30" s="17"/>
      <c r="E30" s="2"/>
      <c r="F30" s="17"/>
      <c r="G30" s="2"/>
      <c r="H30" s="175"/>
      <c r="I30" s="179"/>
      <c r="J30" s="2"/>
      <c r="K30" s="2"/>
      <c r="L30" s="2"/>
      <c r="M30" s="84"/>
      <c r="N30" s="207"/>
      <c r="O30" s="17"/>
      <c r="P30" s="17"/>
      <c r="Q30" s="17"/>
      <c r="R30" s="205"/>
      <c r="S30" s="214"/>
      <c r="T30" s="12"/>
      <c r="U30" s="12"/>
      <c r="V30" s="12"/>
      <c r="W30" s="215"/>
      <c r="X30" s="207"/>
      <c r="Y30" s="32"/>
      <c r="Z30" s="32"/>
      <c r="AA30" s="32"/>
      <c r="AB30" s="220"/>
      <c r="AC30" s="214"/>
      <c r="AD30" s="12"/>
      <c r="AE30" s="12"/>
      <c r="AF30" s="12"/>
      <c r="AG30" s="220"/>
    </row>
    <row r="31" spans="1:33" x14ac:dyDescent="0.2">
      <c r="A31" s="61" t="s">
        <v>68</v>
      </c>
      <c r="B31" s="82" t="s">
        <v>16</v>
      </c>
      <c r="C31" s="176">
        <f>C32/C33</f>
        <v>0.12613631372107689</v>
      </c>
      <c r="D31" s="8">
        <f t="shared" ref="D31:AG31" si="58">D32/D33</f>
        <v>0.15575588300232604</v>
      </c>
      <c r="E31" s="8">
        <f t="shared" si="58"/>
        <v>0.15683494115726448</v>
      </c>
      <c r="F31" s="8">
        <f t="shared" si="58"/>
        <v>0.206725978112548</v>
      </c>
      <c r="G31" s="8">
        <f t="shared" si="58"/>
        <v>0.21231742898363767</v>
      </c>
      <c r="H31" s="175">
        <f t="shared" si="6"/>
        <v>2.7047645013659156E-2</v>
      </c>
      <c r="I31" s="176">
        <f t="shared" si="58"/>
        <v>0.10265878935884576</v>
      </c>
      <c r="J31" s="8">
        <f t="shared" si="58"/>
        <v>0.14857637160297038</v>
      </c>
      <c r="K31" s="8">
        <f t="shared" si="58"/>
        <v>0.16031005992706285</v>
      </c>
      <c r="L31" s="8">
        <f t="shared" si="58"/>
        <v>0.17548115176679241</v>
      </c>
      <c r="M31" s="193">
        <f t="shared" si="58"/>
        <v>0.21133979270806266</v>
      </c>
      <c r="N31" s="176">
        <f t="shared" si="58"/>
        <v>0.14498346707990256</v>
      </c>
      <c r="O31" s="8">
        <f t="shared" si="58"/>
        <v>0.1790893026798028</v>
      </c>
      <c r="P31" s="8">
        <f t="shared" si="58"/>
        <v>0.16704560081773456</v>
      </c>
      <c r="Q31" s="8">
        <f t="shared" si="58"/>
        <v>0.2738080256247446</v>
      </c>
      <c r="R31" s="193">
        <f t="shared" si="58"/>
        <v>0.22798068661985105</v>
      </c>
      <c r="S31" s="176">
        <f t="shared" si="58"/>
        <v>0.2261772640532371</v>
      </c>
      <c r="T31" s="8">
        <f t="shared" si="58"/>
        <v>0.21200305796192401</v>
      </c>
      <c r="U31" s="8">
        <f t="shared" si="58"/>
        <v>0.21594806906884903</v>
      </c>
      <c r="V31" s="8">
        <f t="shared" si="58"/>
        <v>0.23560525437480576</v>
      </c>
      <c r="W31" s="193">
        <f t="shared" si="58"/>
        <v>0.22878655082479457</v>
      </c>
      <c r="X31" s="176">
        <f t="shared" si="58"/>
        <v>0.11786795274286968</v>
      </c>
      <c r="Y31" s="8">
        <f t="shared" si="58"/>
        <v>0.12316933488959522</v>
      </c>
      <c r="Z31" s="8">
        <f t="shared" si="58"/>
        <v>0.1179333703696586</v>
      </c>
      <c r="AA31" s="8">
        <f t="shared" si="58"/>
        <v>0.2257639591586442</v>
      </c>
      <c r="AB31" s="193">
        <f t="shared" si="58"/>
        <v>0.17946570874850007</v>
      </c>
      <c r="AC31" s="176">
        <f t="shared" si="58"/>
        <v>7.2136593264024107E-2</v>
      </c>
      <c r="AD31" s="8">
        <f t="shared" si="58"/>
        <v>8.1872463957777475E-2</v>
      </c>
      <c r="AE31" s="8">
        <f t="shared" si="58"/>
        <v>8.5333101914396012E-2</v>
      </c>
      <c r="AF31" s="8">
        <f t="shared" si="58"/>
        <v>8.6707113545434478E-2</v>
      </c>
      <c r="AG31" s="193">
        <f t="shared" si="58"/>
        <v>0.15895943669894019</v>
      </c>
    </row>
    <row r="32" spans="1:33" x14ac:dyDescent="0.2">
      <c r="A32" s="61"/>
      <c r="B32" s="84" t="s">
        <v>23</v>
      </c>
      <c r="C32" s="177">
        <f t="shared" ref="C32:C33" si="59">I32+N32+S32+X32+AC32</f>
        <v>2479.70747424</v>
      </c>
      <c r="D32" s="48">
        <f t="shared" ref="D32:D33" si="60">J32+O32+T32+Y32+AD32</f>
        <v>3151.8856619899998</v>
      </c>
      <c r="E32" s="48">
        <f t="shared" ref="E32:E33" si="61">K32+P32+U32+Z32+AE32</f>
        <v>3273.6836529699995</v>
      </c>
      <c r="F32" s="48">
        <f t="shared" ref="F32:F33" si="62">L32+Q32+V32+AA32+AF32</f>
        <v>4178.3330433900001</v>
      </c>
      <c r="G32" s="48">
        <f t="shared" ref="G32:G33" si="63">M32+R32+W32+AB32+AG32</f>
        <v>4064.7927054200004</v>
      </c>
      <c r="H32" s="178">
        <f t="shared" si="6"/>
        <v>-2.7173596932302257E-2</v>
      </c>
      <c r="I32" s="177">
        <v>784.80918998999994</v>
      </c>
      <c r="J32" s="48">
        <v>1134.07358808</v>
      </c>
      <c r="K32" s="48">
        <v>1223.6360526599999</v>
      </c>
      <c r="L32" s="48">
        <v>1318.7339050300002</v>
      </c>
      <c r="M32" s="195">
        <v>1561.5292901800001</v>
      </c>
      <c r="N32" s="201">
        <v>1001.6607095999999</v>
      </c>
      <c r="O32" s="14">
        <v>1231.9337803799999</v>
      </c>
      <c r="P32" s="14">
        <v>1255.5566891800001</v>
      </c>
      <c r="Q32" s="14">
        <v>1844.2325450599999</v>
      </c>
      <c r="R32" s="202">
        <v>1529.4567323199999</v>
      </c>
      <c r="S32" s="209">
        <v>418.94052769000001</v>
      </c>
      <c r="T32" s="11">
        <v>422.70716025999997</v>
      </c>
      <c r="U32" s="11">
        <v>430.57301114999996</v>
      </c>
      <c r="V32" s="11">
        <v>470.11937750999999</v>
      </c>
      <c r="W32" s="210">
        <v>490.67167598000003</v>
      </c>
      <c r="X32" s="79">
        <v>102.14863013999999</v>
      </c>
      <c r="Y32" s="33">
        <v>172.25958435000001</v>
      </c>
      <c r="Z32" s="33">
        <v>164.93677894000001</v>
      </c>
      <c r="AA32" s="33">
        <v>326.91018578000001</v>
      </c>
      <c r="AB32" s="216">
        <v>189.99465604</v>
      </c>
      <c r="AC32" s="209">
        <v>172.14841681999999</v>
      </c>
      <c r="AD32" s="11">
        <v>190.91154891999997</v>
      </c>
      <c r="AE32" s="11">
        <v>198.98112104</v>
      </c>
      <c r="AF32" s="11">
        <v>218.33703000999998</v>
      </c>
      <c r="AG32" s="216">
        <v>293.14035089999999</v>
      </c>
    </row>
    <row r="33" spans="1:33" x14ac:dyDescent="0.2">
      <c r="A33" s="61"/>
      <c r="B33" s="84" t="s">
        <v>24</v>
      </c>
      <c r="C33" s="177">
        <f t="shared" si="59"/>
        <v>19658.949917652862</v>
      </c>
      <c r="D33" s="48">
        <f t="shared" si="60"/>
        <v>20236.061721937847</v>
      </c>
      <c r="E33" s="48">
        <f t="shared" si="61"/>
        <v>20873.433106257551</v>
      </c>
      <c r="F33" s="48">
        <f t="shared" si="62"/>
        <v>20211.939890375976</v>
      </c>
      <c r="G33" s="48">
        <f t="shared" si="63"/>
        <v>19144.884736397478</v>
      </c>
      <c r="H33" s="178">
        <f t="shared" si="6"/>
        <v>-5.2793307310723868E-2</v>
      </c>
      <c r="I33" s="177">
        <v>7644.8319222495838</v>
      </c>
      <c r="J33" s="48">
        <v>7632.9336612856632</v>
      </c>
      <c r="K33" s="48">
        <v>7632.9336612856632</v>
      </c>
      <c r="L33" s="48">
        <v>7514.9603917721379</v>
      </c>
      <c r="M33" s="195">
        <v>7388.7140238518241</v>
      </c>
      <c r="N33" s="201">
        <v>6908.7926352869572</v>
      </c>
      <c r="O33" s="14">
        <v>6878.8797652677104</v>
      </c>
      <c r="P33" s="14">
        <v>7516.2511495885065</v>
      </c>
      <c r="Q33" s="14">
        <v>6735.4948447987808</v>
      </c>
      <c r="R33" s="202">
        <v>6708.7118430795399</v>
      </c>
      <c r="S33" s="209">
        <v>1852.2663161731</v>
      </c>
      <c r="T33" s="11">
        <v>1993.8729390210904</v>
      </c>
      <c r="U33" s="11">
        <v>1993.8729390199999</v>
      </c>
      <c r="V33" s="11">
        <v>1995.36881619</v>
      </c>
      <c r="W33" s="211">
        <v>2144.6701050000001</v>
      </c>
      <c r="X33" s="201">
        <v>866.63616159380001</v>
      </c>
      <c r="Y33" s="43">
        <v>1398.5590204283201</v>
      </c>
      <c r="Z33" s="43">
        <v>1398.5590204283201</v>
      </c>
      <c r="AA33" s="43">
        <v>1448.0175976639407</v>
      </c>
      <c r="AB33" s="216">
        <v>1058.6682958261124</v>
      </c>
      <c r="AC33" s="209">
        <v>2386.4228823494177</v>
      </c>
      <c r="AD33" s="11">
        <v>2331.8163359350606</v>
      </c>
      <c r="AE33" s="11">
        <v>2331.8163359350606</v>
      </c>
      <c r="AF33" s="11">
        <v>2518.0982399511145</v>
      </c>
      <c r="AG33" s="216">
        <v>1844.1204686399999</v>
      </c>
    </row>
    <row r="34" spans="1:33" x14ac:dyDescent="0.2">
      <c r="A34" s="61"/>
      <c r="B34" s="82"/>
      <c r="C34" s="180"/>
      <c r="D34" s="13"/>
      <c r="E34" s="67"/>
      <c r="F34" s="13"/>
      <c r="G34" s="38"/>
      <c r="H34" s="175"/>
      <c r="I34" s="196"/>
      <c r="J34" s="38"/>
      <c r="K34" s="38"/>
      <c r="L34" s="38"/>
      <c r="M34" s="197"/>
      <c r="N34" s="176"/>
      <c r="O34" s="13"/>
      <c r="P34" s="13"/>
      <c r="Q34" s="13"/>
      <c r="R34" s="193"/>
      <c r="S34" s="176"/>
      <c r="T34" s="8"/>
      <c r="U34" s="8"/>
      <c r="V34" s="8"/>
      <c r="W34" s="194"/>
      <c r="X34" s="176"/>
      <c r="Y34" s="8"/>
      <c r="Z34" s="8"/>
      <c r="AA34" s="8"/>
      <c r="AB34" s="194"/>
      <c r="AC34" s="176"/>
      <c r="AD34" s="8"/>
      <c r="AE34" s="8"/>
      <c r="AF34" s="8"/>
      <c r="AG34" s="194"/>
    </row>
    <row r="35" spans="1:33" ht="25.5" x14ac:dyDescent="0.2">
      <c r="A35" s="64" t="s">
        <v>69</v>
      </c>
      <c r="B35" s="189" t="s">
        <v>71</v>
      </c>
      <c r="C35" s="176">
        <f>C36/C37</f>
        <v>0.23231014961297108</v>
      </c>
      <c r="D35" s="8">
        <f t="shared" ref="D35:AG35" si="64">D36/D37</f>
        <v>0.24673841618137909</v>
      </c>
      <c r="E35" s="8">
        <f t="shared" si="64"/>
        <v>0.32162180305919669</v>
      </c>
      <c r="F35" s="8">
        <f t="shared" si="64"/>
        <v>0.33950558391046365</v>
      </c>
      <c r="G35" s="8">
        <f t="shared" si="64"/>
        <v>0.29746725485451325</v>
      </c>
      <c r="H35" s="175">
        <f t="shared" si="6"/>
        <v>-0.12382220219104551</v>
      </c>
      <c r="I35" s="176">
        <f t="shared" si="64"/>
        <v>0.20003463432711521</v>
      </c>
      <c r="J35" s="8">
        <f t="shared" si="64"/>
        <v>0.22764605780745004</v>
      </c>
      <c r="K35" s="8">
        <f t="shared" si="64"/>
        <v>0.23421184753811056</v>
      </c>
      <c r="L35" s="8">
        <f t="shared" si="64"/>
        <v>0.29595643688413309</v>
      </c>
      <c r="M35" s="193">
        <f t="shared" si="64"/>
        <v>0.23761736155407914</v>
      </c>
      <c r="N35" s="176">
        <f t="shared" si="64"/>
        <v>0.21263098484491544</v>
      </c>
      <c r="O35" s="8">
        <f t="shared" si="64"/>
        <v>0.24514381300578827</v>
      </c>
      <c r="P35" s="8">
        <f t="shared" si="64"/>
        <v>0.38027026891217375</v>
      </c>
      <c r="Q35" s="8">
        <f t="shared" si="64"/>
        <v>0.41054479026379548</v>
      </c>
      <c r="R35" s="193">
        <f t="shared" si="64"/>
        <v>0.33199737607473273</v>
      </c>
      <c r="S35" s="176">
        <f t="shared" si="64"/>
        <v>0.37203586298315894</v>
      </c>
      <c r="T35" s="8">
        <f t="shared" si="64"/>
        <v>0.28868746109188476</v>
      </c>
      <c r="U35" s="8">
        <f t="shared" si="64"/>
        <v>0.35187841433677708</v>
      </c>
      <c r="V35" s="8">
        <f t="shared" si="64"/>
        <v>0.25080142387400939</v>
      </c>
      <c r="W35" s="193">
        <f t="shared" si="64"/>
        <v>0.32074758667835218</v>
      </c>
      <c r="X35" s="176">
        <f t="shared" si="64"/>
        <v>0.17512047771382258</v>
      </c>
      <c r="Y35" s="8">
        <f t="shared" si="64"/>
        <v>0.22983771327025854</v>
      </c>
      <c r="Z35" s="8">
        <f t="shared" si="64"/>
        <v>0.2403150420995003</v>
      </c>
      <c r="AA35" s="8">
        <f t="shared" si="64"/>
        <v>0.22144447435471201</v>
      </c>
      <c r="AB35" s="193">
        <f t="shared" si="64"/>
        <v>0.26670161337661885</v>
      </c>
      <c r="AC35" s="176">
        <f t="shared" si="64"/>
        <v>0.25830335783981145</v>
      </c>
      <c r="AD35" s="8">
        <f t="shared" si="64"/>
        <v>0.26156373564241392</v>
      </c>
      <c r="AE35" s="8">
        <f t="shared" si="64"/>
        <v>0.2831588625588512</v>
      </c>
      <c r="AF35" s="8">
        <f t="shared" si="64"/>
        <v>0.28690448950181058</v>
      </c>
      <c r="AG35" s="193">
        <f t="shared" si="64"/>
        <v>0.28814073487377984</v>
      </c>
    </row>
    <row r="36" spans="1:33" x14ac:dyDescent="0.2">
      <c r="A36" s="61"/>
      <c r="B36" s="84" t="s">
        <v>25</v>
      </c>
      <c r="C36" s="177">
        <f t="shared" ref="C36:C37" si="65">I36+N36+S36+X36+AC36</f>
        <v>28679.951225012774</v>
      </c>
      <c r="D36" s="48">
        <f t="shared" ref="D36:D37" si="66">J36+O36+T36+Y36+AD36</f>
        <v>36013.220996112621</v>
      </c>
      <c r="E36" s="48">
        <f t="shared" ref="E36:E37" si="67">K36+P36+U36+Z36+AE36</f>
        <v>56045.818906760011</v>
      </c>
      <c r="F36" s="48">
        <f t="shared" ref="F36:F37" si="68">L36+Q36+V36+AA36+AF36</f>
        <v>66943.949696469994</v>
      </c>
      <c r="G36" s="48">
        <f t="shared" ref="G36:G37" si="69">M36+R36+W36+AB36+AG36</f>
        <v>65665.164016672003</v>
      </c>
      <c r="H36" s="178">
        <f t="shared" si="6"/>
        <v>-1.9102333901661356E-2</v>
      </c>
      <c r="I36" s="177">
        <v>6202.7673333627754</v>
      </c>
      <c r="J36" s="48">
        <v>8196.9127300906166</v>
      </c>
      <c r="K36" s="48">
        <v>9266.4242014079991</v>
      </c>
      <c r="L36" s="48">
        <v>13543.858116057998</v>
      </c>
      <c r="M36" s="195">
        <v>12740.679069580005</v>
      </c>
      <c r="N36" s="201">
        <v>10389.98736608</v>
      </c>
      <c r="O36" s="14">
        <v>15218.447227762003</v>
      </c>
      <c r="P36" s="14">
        <v>30444.164362282005</v>
      </c>
      <c r="Q36" s="14">
        <v>37966.829784431997</v>
      </c>
      <c r="R36" s="202">
        <v>32861.364194782</v>
      </c>
      <c r="S36" s="209">
        <v>4941.1037999899991</v>
      </c>
      <c r="T36" s="11">
        <v>4297.9710916700024</v>
      </c>
      <c r="U36" s="11">
        <v>6785.6808580400002</v>
      </c>
      <c r="V36" s="11">
        <v>4766.5893314699997</v>
      </c>
      <c r="W36" s="216">
        <v>7513.4128107299994</v>
      </c>
      <c r="X36" s="209">
        <v>1433.5838786700001</v>
      </c>
      <c r="Y36" s="11">
        <v>2369.3091223200004</v>
      </c>
      <c r="Z36" s="11">
        <v>2584.4598090700001</v>
      </c>
      <c r="AA36" s="11">
        <v>2673.5646904699997</v>
      </c>
      <c r="AB36" s="216">
        <v>4191.9943452300004</v>
      </c>
      <c r="AC36" s="209">
        <v>5712.5088469099992</v>
      </c>
      <c r="AD36" s="11">
        <v>5930.5808242700004</v>
      </c>
      <c r="AE36" s="11">
        <v>6965.08967596</v>
      </c>
      <c r="AF36" s="11">
        <v>7993.1077740399987</v>
      </c>
      <c r="AG36" s="216">
        <v>8357.7135963499986</v>
      </c>
    </row>
    <row r="37" spans="1:33" x14ac:dyDescent="0.2">
      <c r="A37" s="61" t="s">
        <v>14</v>
      </c>
      <c r="B37" s="84" t="s">
        <v>26</v>
      </c>
      <c r="C37" s="177">
        <f t="shared" si="65"/>
        <v>123455.43779638383</v>
      </c>
      <c r="D37" s="48">
        <f t="shared" si="66"/>
        <v>145957.08910459673</v>
      </c>
      <c r="E37" s="48">
        <f t="shared" si="67"/>
        <v>174260.01089995878</v>
      </c>
      <c r="F37" s="48">
        <f t="shared" si="68"/>
        <v>197180.70296636072</v>
      </c>
      <c r="G37" s="48">
        <f t="shared" si="69"/>
        <v>220747.53756943042</v>
      </c>
      <c r="H37" s="178">
        <f t="shared" si="6"/>
        <v>0.1195189704090376</v>
      </c>
      <c r="I37" s="177">
        <v>31008.466879887579</v>
      </c>
      <c r="J37" s="48">
        <v>36007.268516039119</v>
      </c>
      <c r="K37" s="48">
        <v>39564.284637224351</v>
      </c>
      <c r="L37" s="48">
        <v>45763.012484707055</v>
      </c>
      <c r="M37" s="195">
        <v>53618.468727422362</v>
      </c>
      <c r="N37" s="201">
        <v>48863.938497289295</v>
      </c>
      <c r="O37" s="14">
        <v>62079.670872226612</v>
      </c>
      <c r="P37" s="14">
        <v>80059.28112490254</v>
      </c>
      <c r="Q37" s="14">
        <v>92479.141581692995</v>
      </c>
      <c r="R37" s="202">
        <v>98980.794918646876</v>
      </c>
      <c r="S37" s="209">
        <v>13281.256705657082</v>
      </c>
      <c r="T37" s="11">
        <v>14887.972880477912</v>
      </c>
      <c r="U37" s="11">
        <v>19284.163454100188</v>
      </c>
      <c r="V37" s="11">
        <v>19005.431699082001</v>
      </c>
      <c r="W37" s="216">
        <v>23424.690076513343</v>
      </c>
      <c r="X37" s="209">
        <v>8186.2720875666309</v>
      </c>
      <c r="Y37" s="11">
        <v>10308.617713812739</v>
      </c>
      <c r="Z37" s="11">
        <v>10754.465415443814</v>
      </c>
      <c r="AA37" s="11">
        <v>12073.29601815874</v>
      </c>
      <c r="AB37" s="216">
        <v>15717.918958781609</v>
      </c>
      <c r="AC37" s="209">
        <v>22115.503625983249</v>
      </c>
      <c r="AD37" s="11">
        <v>22673.559122040333</v>
      </c>
      <c r="AE37" s="11">
        <v>24597.816268287876</v>
      </c>
      <c r="AF37" s="11">
        <v>27859.821182719959</v>
      </c>
      <c r="AG37" s="216">
        <v>29005.664888066236</v>
      </c>
    </row>
    <row r="38" spans="1:33" x14ac:dyDescent="0.2">
      <c r="A38" s="61"/>
      <c r="B38" s="84"/>
      <c r="C38" s="179"/>
      <c r="D38" s="14"/>
      <c r="E38" s="2"/>
      <c r="F38" s="14"/>
      <c r="G38" s="2"/>
      <c r="H38" s="175"/>
      <c r="I38" s="179"/>
      <c r="J38" s="2"/>
      <c r="K38" s="2"/>
      <c r="L38" s="2"/>
      <c r="M38" s="84"/>
      <c r="N38" s="201"/>
      <c r="O38" s="14"/>
      <c r="P38" s="14"/>
      <c r="Q38" s="14"/>
      <c r="R38" s="202"/>
      <c r="S38" s="209"/>
      <c r="T38" s="11"/>
      <c r="U38" s="11"/>
      <c r="V38" s="11"/>
      <c r="W38" s="216"/>
      <c r="X38" s="209"/>
      <c r="Y38" s="11"/>
      <c r="Z38" s="11"/>
      <c r="AA38" s="11"/>
      <c r="AB38" s="216"/>
      <c r="AC38" s="209"/>
      <c r="AD38" s="11"/>
      <c r="AE38" s="11"/>
      <c r="AF38" s="11"/>
      <c r="AG38" s="216"/>
    </row>
    <row r="39" spans="1:33" ht="13.5" thickBot="1" x14ac:dyDescent="0.25">
      <c r="A39" s="65" t="s">
        <v>70</v>
      </c>
      <c r="B39" s="86" t="s">
        <v>27</v>
      </c>
      <c r="C39" s="181">
        <v>0.85686066289579499</v>
      </c>
      <c r="D39" s="182">
        <v>0.84001388349558759</v>
      </c>
      <c r="E39" s="183">
        <v>0.7637742732625028</v>
      </c>
      <c r="F39" s="182">
        <v>0.73022598204221012</v>
      </c>
      <c r="G39" s="183">
        <v>0.75381651806819139</v>
      </c>
      <c r="H39" s="184">
        <f>(G39-F39)/F39</f>
        <v>3.2305802047752442E-2</v>
      </c>
      <c r="I39" s="181">
        <v>0.99442811654982821</v>
      </c>
      <c r="J39" s="183">
        <v>0.95744666519154353</v>
      </c>
      <c r="K39" s="183">
        <v>0.93666599121622929</v>
      </c>
      <c r="L39" s="183">
        <v>0.86375306141874197</v>
      </c>
      <c r="M39" s="198">
        <v>0.89961898546337893</v>
      </c>
      <c r="N39" s="181">
        <v>0.78382171408054579</v>
      </c>
      <c r="O39" s="182">
        <v>0.75457762874225343</v>
      </c>
      <c r="P39" s="182">
        <v>0.63348466163177086</v>
      </c>
      <c r="Q39" s="182">
        <v>0.59759481090907141</v>
      </c>
      <c r="R39" s="198">
        <v>0.68779707341744334</v>
      </c>
      <c r="S39" s="181">
        <v>0.66966319919310013</v>
      </c>
      <c r="T39" s="183">
        <v>0.75809604589942103</v>
      </c>
      <c r="U39" s="183">
        <v>0.69813696349681365</v>
      </c>
      <c r="V39" s="183">
        <v>0.83931467140250415</v>
      </c>
      <c r="W39" s="217">
        <v>0.74050648427317978</v>
      </c>
      <c r="X39" s="181">
        <v>0.85855469613233648</v>
      </c>
      <c r="Y39" s="183">
        <v>0.82995506794432428</v>
      </c>
      <c r="Z39" s="183">
        <v>0.84986938367759968</v>
      </c>
      <c r="AA39" s="183">
        <v>0.7894997522283832</v>
      </c>
      <c r="AB39" s="217">
        <v>0.7315800049996225</v>
      </c>
      <c r="AC39" s="181">
        <v>0.94294090338088243</v>
      </c>
      <c r="AD39" s="183">
        <v>0.94951370576371386</v>
      </c>
      <c r="AE39" s="183">
        <v>0.93673622584589056</v>
      </c>
      <c r="AF39" s="183">
        <v>0.86618037285927652</v>
      </c>
      <c r="AG39" s="217">
        <v>0.73908539102040083</v>
      </c>
    </row>
    <row r="40" spans="1:33" x14ac:dyDescent="0.2">
      <c r="A40" s="4" t="s">
        <v>18</v>
      </c>
      <c r="B40" s="3" t="s">
        <v>19</v>
      </c>
      <c r="C40" s="3"/>
      <c r="E40" s="3"/>
      <c r="G40" s="3"/>
      <c r="H40" s="3"/>
      <c r="I40" s="3"/>
      <c r="J40" s="3"/>
      <c r="K40" s="3"/>
      <c r="L40" s="3"/>
      <c r="M40" s="3"/>
      <c r="AG40" s="5"/>
    </row>
  </sheetData>
  <sheetProtection algorithmName="SHA-512" hashValue="4T317MgjZxD8SuIx7A7BlfDy0p5iDo85VS8LkmI5+MJ5Mr8KHyLliM1xXiPd3T4tUqhf2FnMiRbbSSimJPQx8Q==" saltValue="bgJ/qxU3EVb7C7zFbSwFZQ==" spinCount="100000" sheet="1" objects="1" scenarios="1"/>
  <mergeCells count="8">
    <mergeCell ref="C3:H3"/>
    <mergeCell ref="B3:B4"/>
    <mergeCell ref="A3:A4"/>
    <mergeCell ref="AC3:AG3"/>
    <mergeCell ref="I3:M3"/>
    <mergeCell ref="N3:R3"/>
    <mergeCell ref="S3:W3"/>
    <mergeCell ref="X3:A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C1434-206B-4F68-A922-EFDAB55FAB2C}">
  <dimension ref="A1:W41"/>
  <sheetViews>
    <sheetView showGridLines="0" zoomScale="80" zoomScaleNormal="8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B3" sqref="B3:B4"/>
    </sheetView>
  </sheetViews>
  <sheetFormatPr defaultRowHeight="15" x14ac:dyDescent="0.25"/>
  <cols>
    <col min="1" max="1" width="5.85546875" bestFit="1" customWidth="1"/>
    <col min="2" max="2" width="40.28515625" customWidth="1"/>
    <col min="3" max="5" width="11.140625" bestFit="1" customWidth="1"/>
    <col min="6" max="7" width="12.28515625" bestFit="1" customWidth="1"/>
    <col min="8" max="8" width="16.140625" customWidth="1"/>
    <col min="9" max="11" width="12.140625" customWidth="1"/>
    <col min="12" max="13" width="11.140625" bestFit="1" customWidth="1"/>
    <col min="14" max="16" width="11.140625" customWidth="1"/>
    <col min="17" max="18" width="10" bestFit="1" customWidth="1"/>
    <col min="19" max="19" width="11.28515625" bestFit="1" customWidth="1"/>
    <col min="20" max="20" width="10" customWidth="1"/>
    <col min="21" max="21" width="11.28515625" bestFit="1" customWidth="1"/>
    <col min="22" max="23" width="11.140625" bestFit="1" customWidth="1"/>
  </cols>
  <sheetData>
    <row r="1" spans="1:23" x14ac:dyDescent="0.25">
      <c r="A1" s="67" t="s">
        <v>53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30"/>
      <c r="P1" s="30"/>
      <c r="Q1" s="30"/>
      <c r="R1" s="1"/>
      <c r="S1" s="1"/>
      <c r="T1" s="1"/>
      <c r="U1" s="1"/>
      <c r="V1" s="1"/>
      <c r="W1" s="1"/>
    </row>
    <row r="2" spans="1:23" ht="15.75" thickBot="1" x14ac:dyDescent="0.3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30"/>
      <c r="O2" s="30"/>
      <c r="P2" s="30"/>
      <c r="Q2" s="30"/>
      <c r="R2" s="1"/>
      <c r="S2" s="1"/>
      <c r="T2" s="1"/>
      <c r="U2" s="1"/>
      <c r="V2" s="1"/>
      <c r="W2" s="1"/>
    </row>
    <row r="3" spans="1:23" x14ac:dyDescent="0.25">
      <c r="A3" s="185" t="s">
        <v>0</v>
      </c>
      <c r="B3" s="223" t="s">
        <v>1</v>
      </c>
      <c r="C3" s="75" t="s">
        <v>72</v>
      </c>
      <c r="D3" s="70"/>
      <c r="E3" s="70"/>
      <c r="F3" s="70"/>
      <c r="G3" s="70"/>
      <c r="H3" s="71"/>
      <c r="I3" s="75" t="s">
        <v>8</v>
      </c>
      <c r="J3" s="70"/>
      <c r="K3" s="70"/>
      <c r="L3" s="70"/>
      <c r="M3" s="71"/>
      <c r="N3" s="75" t="s">
        <v>9</v>
      </c>
      <c r="O3" s="70"/>
      <c r="P3" s="70"/>
      <c r="Q3" s="70"/>
      <c r="R3" s="71"/>
      <c r="S3" s="75" t="s">
        <v>10</v>
      </c>
      <c r="T3" s="70"/>
      <c r="U3" s="70"/>
      <c r="V3" s="70"/>
      <c r="W3" s="71"/>
    </row>
    <row r="4" spans="1:23" s="55" customFormat="1" ht="28.5" customHeight="1" x14ac:dyDescent="0.25">
      <c r="A4" s="187"/>
      <c r="B4" s="224"/>
      <c r="C4" s="172">
        <v>2018</v>
      </c>
      <c r="D4" s="53">
        <v>2019</v>
      </c>
      <c r="E4" s="53">
        <v>2020</v>
      </c>
      <c r="F4" s="53">
        <v>2021</v>
      </c>
      <c r="G4" s="53">
        <v>2022</v>
      </c>
      <c r="H4" s="173" t="s">
        <v>75</v>
      </c>
      <c r="I4" s="172">
        <v>2018</v>
      </c>
      <c r="J4" s="53">
        <v>2019</v>
      </c>
      <c r="K4" s="53">
        <v>2020</v>
      </c>
      <c r="L4" s="53">
        <v>2021</v>
      </c>
      <c r="M4" s="190">
        <v>2022</v>
      </c>
      <c r="N4" s="172">
        <v>2018</v>
      </c>
      <c r="O4" s="53">
        <v>2019</v>
      </c>
      <c r="P4" s="53">
        <v>2020</v>
      </c>
      <c r="Q4" s="53">
        <v>2021</v>
      </c>
      <c r="R4" s="190">
        <v>2022</v>
      </c>
      <c r="S4" s="172">
        <v>2018</v>
      </c>
      <c r="T4" s="53">
        <v>2019</v>
      </c>
      <c r="U4" s="53">
        <v>2020</v>
      </c>
      <c r="V4" s="53">
        <v>2021</v>
      </c>
      <c r="W4" s="190">
        <v>2022</v>
      </c>
    </row>
    <row r="5" spans="1:23" x14ac:dyDescent="0.25">
      <c r="A5" s="73" t="s">
        <v>59</v>
      </c>
      <c r="B5" s="82" t="s">
        <v>42</v>
      </c>
      <c r="C5" s="76">
        <f>I5+N5+S5</f>
        <v>33031.817070080026</v>
      </c>
      <c r="D5" s="19">
        <f t="shared" ref="D5:G5" si="0">J5+O5+T5</f>
        <v>24088.443745520024</v>
      </c>
      <c r="E5" s="19">
        <f t="shared" si="0"/>
        <v>40625.691978540039</v>
      </c>
      <c r="F5" s="19">
        <f t="shared" si="0"/>
        <v>40793.400050935008</v>
      </c>
      <c r="G5" s="19">
        <f t="shared" si="0"/>
        <v>41509.575473710007</v>
      </c>
      <c r="H5" s="228">
        <f>(G5-F5)/F5</f>
        <v>1.7556159130662701E-2</v>
      </c>
      <c r="I5" s="76">
        <v>18975.204107740021</v>
      </c>
      <c r="J5" s="37">
        <v>20614.680206320023</v>
      </c>
      <c r="K5" s="37">
        <v>20995.367283600041</v>
      </c>
      <c r="L5" s="19">
        <v>20790.642218960009</v>
      </c>
      <c r="M5" s="77">
        <v>20193.174784340004</v>
      </c>
      <c r="N5" s="76">
        <v>1720.9600585000001</v>
      </c>
      <c r="O5" s="37">
        <v>1951.980859</v>
      </c>
      <c r="P5" s="37">
        <v>2062.3267250200001</v>
      </c>
      <c r="Q5" s="19">
        <v>2347.2596773300006</v>
      </c>
      <c r="R5" s="77">
        <v>2812.7029396399998</v>
      </c>
      <c r="S5" s="76">
        <v>12335.65290384</v>
      </c>
      <c r="T5" s="37">
        <v>1521.7826802</v>
      </c>
      <c r="U5" s="37">
        <v>17567.997969920001</v>
      </c>
      <c r="V5" s="19">
        <v>17655.498154645</v>
      </c>
      <c r="W5" s="77">
        <v>18503.697749729999</v>
      </c>
    </row>
    <row r="6" spans="1:23" x14ac:dyDescent="0.25">
      <c r="A6" s="64"/>
      <c r="B6" s="83"/>
      <c r="C6" s="76"/>
      <c r="D6" s="19"/>
      <c r="E6" s="19"/>
      <c r="F6" s="19"/>
      <c r="G6" s="19"/>
      <c r="H6" s="228"/>
      <c r="I6" s="61"/>
      <c r="J6" s="42"/>
      <c r="K6" s="42"/>
      <c r="L6" s="9"/>
      <c r="M6" s="83"/>
      <c r="N6" s="61"/>
      <c r="O6" s="42"/>
      <c r="P6" s="42"/>
      <c r="Q6" s="9"/>
      <c r="R6" s="83"/>
      <c r="S6" s="238"/>
      <c r="T6" s="42"/>
      <c r="U6" s="42"/>
      <c r="V6" s="9"/>
      <c r="W6" s="83"/>
    </row>
    <row r="7" spans="1:23" x14ac:dyDescent="0.25">
      <c r="A7" s="61" t="s">
        <v>60</v>
      </c>
      <c r="B7" s="82" t="s">
        <v>43</v>
      </c>
      <c r="C7" s="76">
        <f t="shared" ref="C7:C9" si="1">I7+N7+S7</f>
        <v>5860.7632180400005</v>
      </c>
      <c r="D7" s="19">
        <f t="shared" ref="D7:D9" si="2">J7+O7+T7</f>
        <v>6660.1886026430011</v>
      </c>
      <c r="E7" s="19">
        <f t="shared" ref="E7:E9" si="3">K7+P7+U7</f>
        <v>9637.5934401049999</v>
      </c>
      <c r="F7" s="19">
        <f t="shared" ref="F7:F9" si="4">L7+Q7+V7</f>
        <v>6545.3329124405</v>
      </c>
      <c r="G7" s="19">
        <f t="shared" ref="G7:G9" si="5">M7+R7+W7</f>
        <v>6861.96301245</v>
      </c>
      <c r="H7" s="228">
        <f t="shared" ref="H7:H37" si="6">(G7-F7)/F7</f>
        <v>4.8374941999923565E-2</v>
      </c>
      <c r="I7" s="76">
        <v>5246.3302416000006</v>
      </c>
      <c r="J7" s="37">
        <v>6410.2500616900006</v>
      </c>
      <c r="K7" s="37">
        <v>9050.5928630800008</v>
      </c>
      <c r="L7" s="19">
        <v>6185.2780903554994</v>
      </c>
      <c r="M7" s="77">
        <v>6489.5725987100004</v>
      </c>
      <c r="N7" s="76">
        <v>299.70583676999991</v>
      </c>
      <c r="O7" s="37">
        <v>221.91246706000001</v>
      </c>
      <c r="P7" s="37">
        <v>454.12557513000007</v>
      </c>
      <c r="Q7" s="19">
        <v>167.42818968</v>
      </c>
      <c r="R7" s="77">
        <v>198.14457981000001</v>
      </c>
      <c r="S7" s="76">
        <v>314.72713966999987</v>
      </c>
      <c r="T7" s="37">
        <v>28.026073893</v>
      </c>
      <c r="U7" s="37">
        <v>132.87500189499997</v>
      </c>
      <c r="V7" s="19">
        <v>192.62663240499998</v>
      </c>
      <c r="W7" s="77">
        <v>174.24583392999915</v>
      </c>
    </row>
    <row r="8" spans="1:23" x14ac:dyDescent="0.25">
      <c r="A8" s="64"/>
      <c r="B8" s="83"/>
      <c r="C8" s="76"/>
      <c r="D8" s="19"/>
      <c r="E8" s="19"/>
      <c r="F8" s="19"/>
      <c r="G8" s="19"/>
      <c r="H8" s="228"/>
      <c r="I8" s="61"/>
      <c r="J8" s="42"/>
      <c r="K8" s="42"/>
      <c r="L8" s="9"/>
      <c r="M8" s="83"/>
      <c r="N8" s="61"/>
      <c r="O8" s="42"/>
      <c r="P8" s="42"/>
      <c r="Q8" s="9"/>
      <c r="R8" s="83"/>
      <c r="S8" s="238"/>
      <c r="T8" s="42"/>
      <c r="U8" s="42"/>
      <c r="V8" s="9"/>
      <c r="W8" s="83"/>
    </row>
    <row r="9" spans="1:23" x14ac:dyDescent="0.25">
      <c r="A9" s="61" t="s">
        <v>61</v>
      </c>
      <c r="B9" s="82" t="s">
        <v>17</v>
      </c>
      <c r="C9" s="76">
        <f t="shared" si="1"/>
        <v>-690.60493506973376</v>
      </c>
      <c r="D9" s="19">
        <f t="shared" si="2"/>
        <v>1540.2159723913512</v>
      </c>
      <c r="E9" s="19">
        <f t="shared" si="3"/>
        <v>1752.43334274875</v>
      </c>
      <c r="F9" s="19">
        <f t="shared" si="4"/>
        <v>2508.4039039986174</v>
      </c>
      <c r="G9" s="19">
        <f t="shared" si="5"/>
        <v>2114.935442833882</v>
      </c>
      <c r="H9" s="228">
        <f t="shared" si="6"/>
        <v>-0.15686008961216807</v>
      </c>
      <c r="I9" s="221">
        <v>-1882.962715317452</v>
      </c>
      <c r="J9" s="36">
        <v>176.19554127665145</v>
      </c>
      <c r="K9" s="36">
        <v>57.673888222319988</v>
      </c>
      <c r="L9" s="18">
        <v>1143.0236946287155</v>
      </c>
      <c r="M9" s="200">
        <v>310.49516342388165</v>
      </c>
      <c r="N9" s="208">
        <v>43.090112610999995</v>
      </c>
      <c r="O9" s="40">
        <v>94.383102800000003</v>
      </c>
      <c r="P9" s="40">
        <v>84.655252388000022</v>
      </c>
      <c r="Q9" s="41">
        <v>166.05641482249999</v>
      </c>
      <c r="R9" s="200">
        <v>240.35279299999999</v>
      </c>
      <c r="S9" s="76">
        <v>1149.2676676367182</v>
      </c>
      <c r="T9" s="40">
        <v>1269.6373283146997</v>
      </c>
      <c r="U9" s="40">
        <v>1610.1042021384299</v>
      </c>
      <c r="V9" s="41">
        <v>1199.323794547402</v>
      </c>
      <c r="W9" s="200">
        <v>1564.0874864100001</v>
      </c>
    </row>
    <row r="10" spans="1:23" x14ac:dyDescent="0.25">
      <c r="A10" s="64"/>
      <c r="B10" s="83"/>
      <c r="C10" s="76"/>
      <c r="D10" s="19"/>
      <c r="E10" s="19"/>
      <c r="F10" s="19"/>
      <c r="G10" s="19"/>
      <c r="H10" s="228"/>
      <c r="I10" s="61"/>
      <c r="J10" s="42"/>
      <c r="K10" s="42"/>
      <c r="L10" s="9"/>
      <c r="M10" s="83"/>
      <c r="N10" s="61"/>
      <c r="O10" s="42"/>
      <c r="P10" s="42"/>
      <c r="Q10" s="9"/>
      <c r="R10" s="83"/>
      <c r="S10" s="238"/>
      <c r="T10" s="42"/>
      <c r="U10" s="42"/>
      <c r="V10" s="9"/>
      <c r="W10" s="83"/>
    </row>
    <row r="11" spans="1:23" x14ac:dyDescent="0.25">
      <c r="A11" s="61" t="s">
        <v>62</v>
      </c>
      <c r="B11" s="82" t="s">
        <v>63</v>
      </c>
      <c r="C11" s="229">
        <f>C7/C5</f>
        <v>0.17742781771907534</v>
      </c>
      <c r="D11" s="49">
        <f t="shared" ref="D11:W11" si="7">D7/D5</f>
        <v>0.27648895350002278</v>
      </c>
      <c r="E11" s="49">
        <f t="shared" si="7"/>
        <v>0.23722902849743274</v>
      </c>
      <c r="F11" s="49">
        <f t="shared" si="7"/>
        <v>0.16045078135845353</v>
      </c>
      <c r="G11" s="49">
        <f t="shared" si="7"/>
        <v>0.16531036355204376</v>
      </c>
      <c r="H11" s="228">
        <f t="shared" si="6"/>
        <v>3.0287058451486909E-2</v>
      </c>
      <c r="I11" s="229">
        <f t="shared" si="7"/>
        <v>0.27648346820469838</v>
      </c>
      <c r="J11" s="49">
        <f t="shared" si="7"/>
        <v>0.31095559075055429</v>
      </c>
      <c r="K11" s="49">
        <f t="shared" si="7"/>
        <v>0.43107571021868357</v>
      </c>
      <c r="L11" s="49">
        <f t="shared" si="7"/>
        <v>0.29750298356415561</v>
      </c>
      <c r="M11" s="234">
        <f t="shared" si="7"/>
        <v>0.32137455689942945</v>
      </c>
      <c r="N11" s="229">
        <f t="shared" si="7"/>
        <v>0.17415037338590267</v>
      </c>
      <c r="O11" s="49">
        <f t="shared" si="7"/>
        <v>0.11368578028663959</v>
      </c>
      <c r="P11" s="49">
        <f t="shared" si="7"/>
        <v>0.22020059654980034</v>
      </c>
      <c r="Q11" s="49">
        <f t="shared" si="7"/>
        <v>7.1329214784811953E-2</v>
      </c>
      <c r="R11" s="234">
        <f t="shared" si="7"/>
        <v>7.0446323007491402E-2</v>
      </c>
      <c r="S11" s="229">
        <f t="shared" si="7"/>
        <v>2.5513618300011309E-2</v>
      </c>
      <c r="T11" s="49">
        <f t="shared" si="7"/>
        <v>1.8416607218395126E-2</v>
      </c>
      <c r="U11" s="49">
        <f t="shared" si="7"/>
        <v>7.5634686503555553E-3</v>
      </c>
      <c r="V11" s="49">
        <f t="shared" si="7"/>
        <v>1.091029155438028E-2</v>
      </c>
      <c r="W11" s="234">
        <f t="shared" si="7"/>
        <v>9.416811509069407E-3</v>
      </c>
    </row>
    <row r="12" spans="1:23" x14ac:dyDescent="0.25">
      <c r="A12" s="64"/>
      <c r="B12" s="83"/>
      <c r="C12" s="76"/>
      <c r="D12" s="19"/>
      <c r="E12" s="19"/>
      <c r="F12" s="19"/>
      <c r="G12" s="19"/>
      <c r="H12" s="228"/>
      <c r="I12" s="61"/>
      <c r="J12" s="42"/>
      <c r="K12" s="42"/>
      <c r="L12" s="9"/>
      <c r="M12" s="83"/>
      <c r="N12" s="61"/>
      <c r="O12" s="42"/>
      <c r="P12" s="42"/>
      <c r="Q12" s="9"/>
      <c r="R12" s="83"/>
      <c r="S12" s="61"/>
      <c r="T12" s="42"/>
      <c r="U12" s="42"/>
      <c r="V12" s="9"/>
      <c r="W12" s="83"/>
    </row>
    <row r="13" spans="1:23" x14ac:dyDescent="0.25">
      <c r="A13" s="61" t="s">
        <v>64</v>
      </c>
      <c r="B13" s="82" t="s">
        <v>49</v>
      </c>
      <c r="C13" s="229">
        <f>C14/C15</f>
        <v>4.5527282824383113E-2</v>
      </c>
      <c r="D13" s="49">
        <f t="shared" ref="D13:R13" si="8">D14/D15</f>
        <v>5.1657154382792399E-2</v>
      </c>
      <c r="E13" s="49">
        <f t="shared" si="8"/>
        <v>6.636892412239985E-2</v>
      </c>
      <c r="F13" s="49">
        <f t="shared" si="8"/>
        <v>0.11312568138519967</v>
      </c>
      <c r="G13" s="49">
        <f t="shared" si="8"/>
        <v>0.11491104830749316</v>
      </c>
      <c r="H13" s="228">
        <f t="shared" si="6"/>
        <v>1.5782153976285965E-2</v>
      </c>
      <c r="I13" s="229">
        <f t="shared" si="8"/>
        <v>2.8284207015906431E-2</v>
      </c>
      <c r="J13" s="49">
        <f t="shared" si="8"/>
        <v>3.6344260826881893E-2</v>
      </c>
      <c r="K13" s="49">
        <f t="shared" si="8"/>
        <v>4.7410148051136053E-2</v>
      </c>
      <c r="L13" s="49">
        <f t="shared" si="8"/>
        <v>9.6237985991200495E-2</v>
      </c>
      <c r="M13" s="234">
        <f t="shared" si="8"/>
        <v>0.10042977253098423</v>
      </c>
      <c r="N13" s="229">
        <f t="shared" si="8"/>
        <v>0.20122971717782934</v>
      </c>
      <c r="O13" s="49">
        <f t="shared" si="8"/>
        <v>0.18471465530902478</v>
      </c>
      <c r="P13" s="49">
        <f t="shared" si="8"/>
        <v>0.21699491264391146</v>
      </c>
      <c r="Q13" s="49">
        <f t="shared" si="8"/>
        <v>0.21734367682274186</v>
      </c>
      <c r="R13" s="234">
        <f t="shared" si="8"/>
        <v>0.18962786063867135</v>
      </c>
      <c r="S13" s="239" t="s">
        <v>13</v>
      </c>
      <c r="T13" s="51" t="s">
        <v>13</v>
      </c>
      <c r="U13" s="51" t="s">
        <v>13</v>
      </c>
      <c r="V13" s="51" t="s">
        <v>13</v>
      </c>
      <c r="W13" s="240" t="s">
        <v>13</v>
      </c>
    </row>
    <row r="14" spans="1:23" x14ac:dyDescent="0.25">
      <c r="A14" s="61"/>
      <c r="B14" s="84" t="s">
        <v>20</v>
      </c>
      <c r="C14" s="79">
        <f>I14+N14</f>
        <v>1030.3440143053274</v>
      </c>
      <c r="D14" s="15">
        <f t="shared" ref="D14:G14" si="9">J14+O14</f>
        <v>1230.3458147453271</v>
      </c>
      <c r="E14" s="15">
        <f t="shared" si="9"/>
        <v>1622.2657042891963</v>
      </c>
      <c r="F14" s="15">
        <f t="shared" si="9"/>
        <v>2801.8300736885367</v>
      </c>
      <c r="G14" s="15">
        <f t="shared" si="9"/>
        <v>2801.8300736900001</v>
      </c>
      <c r="H14" s="230">
        <f t="shared" si="6"/>
        <v>5.2229326428284913E-13</v>
      </c>
      <c r="I14" s="209">
        <v>576.28941030532746</v>
      </c>
      <c r="J14" s="11">
        <v>776.29121074532702</v>
      </c>
      <c r="K14" s="11">
        <v>1029.2991122881963</v>
      </c>
      <c r="L14" s="11">
        <v>2051.1870896885366</v>
      </c>
      <c r="M14" s="216">
        <v>2051.18708969</v>
      </c>
      <c r="N14" s="209">
        <v>454.05460399999998</v>
      </c>
      <c r="O14" s="11">
        <v>454.05460399999998</v>
      </c>
      <c r="P14" s="11">
        <v>592.96659200099998</v>
      </c>
      <c r="Q14" s="11">
        <v>750.64298399999996</v>
      </c>
      <c r="R14" s="216">
        <v>750.64298399999996</v>
      </c>
      <c r="S14" s="209" t="s">
        <v>13</v>
      </c>
      <c r="T14" s="11" t="s">
        <v>13</v>
      </c>
      <c r="U14" s="11" t="s">
        <v>13</v>
      </c>
      <c r="V14" s="11" t="s">
        <v>13</v>
      </c>
      <c r="W14" s="202" t="s">
        <v>13</v>
      </c>
    </row>
    <row r="15" spans="1:23" x14ac:dyDescent="0.25">
      <c r="A15" s="61"/>
      <c r="B15" s="84" t="s">
        <v>21</v>
      </c>
      <c r="C15" s="79">
        <f>I15+N15</f>
        <v>22631.353122473291</v>
      </c>
      <c r="D15" s="15">
        <f t="shared" ref="D15" si="10">J15+O15</f>
        <v>23817.529816454033</v>
      </c>
      <c r="E15" s="15">
        <f t="shared" ref="E15" si="11">K15+P15</f>
        <v>24443.152058595348</v>
      </c>
      <c r="F15" s="15">
        <f t="shared" ref="F15" si="12">L15+Q15</f>
        <v>24767.40948103675</v>
      </c>
      <c r="G15" s="15">
        <f t="shared" ref="G15" si="13">M15+R15</f>
        <v>24382.599540755364</v>
      </c>
      <c r="H15" s="230">
        <f t="shared" si="6"/>
        <v>-1.5536947478339103E-2</v>
      </c>
      <c r="I15" s="209">
        <v>20374.953767706291</v>
      </c>
      <c r="J15" s="11">
        <v>21359.389160314033</v>
      </c>
      <c r="K15" s="11">
        <v>21710.523054642348</v>
      </c>
      <c r="L15" s="11">
        <v>21313.695092040751</v>
      </c>
      <c r="M15" s="216">
        <v>20424.093752250363</v>
      </c>
      <c r="N15" s="209">
        <v>2256.3993547669997</v>
      </c>
      <c r="O15" s="11">
        <v>2458.1406561399995</v>
      </c>
      <c r="P15" s="11">
        <v>2732.6290039529999</v>
      </c>
      <c r="Q15" s="11">
        <v>3453.7143889959998</v>
      </c>
      <c r="R15" s="216">
        <v>3958.5057885050001</v>
      </c>
      <c r="S15" s="209" t="s">
        <v>13</v>
      </c>
      <c r="T15" s="11" t="s">
        <v>13</v>
      </c>
      <c r="U15" s="11" t="s">
        <v>13</v>
      </c>
      <c r="V15" s="11" t="s">
        <v>13</v>
      </c>
      <c r="W15" s="202" t="s">
        <v>13</v>
      </c>
    </row>
    <row r="16" spans="1:23" x14ac:dyDescent="0.25">
      <c r="A16" s="61"/>
      <c r="B16" s="84"/>
      <c r="C16" s="76"/>
      <c r="D16" s="19"/>
      <c r="E16" s="19"/>
      <c r="F16" s="19"/>
      <c r="G16" s="19"/>
      <c r="H16" s="228"/>
      <c r="I16" s="214"/>
      <c r="J16" s="12"/>
      <c r="K16" s="12"/>
      <c r="L16" s="12"/>
      <c r="M16" s="235"/>
      <c r="N16" s="212"/>
      <c r="O16" s="35"/>
      <c r="P16" s="35"/>
      <c r="Q16" s="35"/>
      <c r="R16" s="235" t="s">
        <v>14</v>
      </c>
      <c r="S16" s="212"/>
      <c r="T16" s="35"/>
      <c r="U16" s="35"/>
      <c r="V16" s="35"/>
      <c r="W16" s="235"/>
    </row>
    <row r="17" spans="1:23" x14ac:dyDescent="0.25">
      <c r="A17" s="61" t="s">
        <v>65</v>
      </c>
      <c r="B17" s="82" t="s">
        <v>50</v>
      </c>
      <c r="C17" s="229">
        <f>C18/C19</f>
        <v>6.8944695660106747E-2</v>
      </c>
      <c r="D17" s="49">
        <f t="shared" ref="D17:G17" si="14">D18/D19</f>
        <v>9.4120666280933532E-2</v>
      </c>
      <c r="E17" s="49">
        <f t="shared" si="14"/>
        <v>0.11262581455771514</v>
      </c>
      <c r="F17" s="49">
        <f t="shared" si="14"/>
        <v>0.19050505093288952</v>
      </c>
      <c r="G17" s="49">
        <f t="shared" si="14"/>
        <v>0.21483186211571209</v>
      </c>
      <c r="H17" s="228">
        <f t="shared" si="6"/>
        <v>0.12769641048201044</v>
      </c>
      <c r="I17" s="229">
        <f t="shared" ref="I17:R17" si="15">I18/I19</f>
        <v>4.7072201195148891E-2</v>
      </c>
      <c r="J17" s="49">
        <f t="shared" si="15"/>
        <v>7.2688521653763785E-2</v>
      </c>
      <c r="K17" s="49">
        <f t="shared" si="15"/>
        <v>9.4820296102272106E-2</v>
      </c>
      <c r="L17" s="49">
        <f t="shared" si="15"/>
        <v>0.16812697897976409</v>
      </c>
      <c r="M17" s="234">
        <f t="shared" si="15"/>
        <v>0.19751420673672257</v>
      </c>
      <c r="N17" s="229">
        <f t="shared" si="15"/>
        <v>0.26645009848980516</v>
      </c>
      <c r="O17" s="49">
        <f t="shared" si="15"/>
        <v>0.28034984583923306</v>
      </c>
      <c r="P17" s="49">
        <f t="shared" si="15"/>
        <v>0.25408926179755287</v>
      </c>
      <c r="Q17" s="49">
        <f t="shared" si="15"/>
        <v>0.32860546939143975</v>
      </c>
      <c r="R17" s="234">
        <f t="shared" si="15"/>
        <v>0.30418310622826039</v>
      </c>
      <c r="S17" s="239" t="s">
        <v>13</v>
      </c>
      <c r="T17" s="51" t="s">
        <v>13</v>
      </c>
      <c r="U17" s="51" t="s">
        <v>13</v>
      </c>
      <c r="V17" s="51" t="s">
        <v>13</v>
      </c>
      <c r="W17" s="240" t="s">
        <v>13</v>
      </c>
    </row>
    <row r="18" spans="1:23" x14ac:dyDescent="0.25">
      <c r="A18" s="61"/>
      <c r="B18" s="84" t="s">
        <v>22</v>
      </c>
      <c r="C18" s="79">
        <f t="shared" ref="C18:C37" si="16">I18+N18</f>
        <v>1560.3117534053274</v>
      </c>
      <c r="D18" s="15">
        <f t="shared" ref="D18:D37" si="17">J18+O18</f>
        <v>2241.7217754906542</v>
      </c>
      <c r="E18" s="15">
        <f t="shared" ref="E18:E37" si="18">K18+P18</f>
        <v>2752.9299109573926</v>
      </c>
      <c r="F18" s="15">
        <f t="shared" ref="F18:F37" si="19">L18+Q18</f>
        <v>4718.3166046606366</v>
      </c>
      <c r="G18" s="15">
        <f t="shared" ref="G18:G37" si="20">M18+R18</f>
        <v>5238.1592625621815</v>
      </c>
      <c r="H18" s="230">
        <f t="shared" si="6"/>
        <v>0.11017545058084004</v>
      </c>
      <c r="I18" s="209">
        <v>959.09392309532745</v>
      </c>
      <c r="J18" s="11">
        <v>1552.582421490654</v>
      </c>
      <c r="K18" s="11">
        <v>2058.5982245763926</v>
      </c>
      <c r="L18" s="11">
        <v>3583.4071667206363</v>
      </c>
      <c r="M18" s="216">
        <v>4034.0486757921817</v>
      </c>
      <c r="N18" s="209">
        <v>601.21783030999995</v>
      </c>
      <c r="O18" s="11">
        <v>689.13935400000003</v>
      </c>
      <c r="P18" s="11">
        <v>694.33168638099994</v>
      </c>
      <c r="Q18" s="11">
        <v>1134.9094379400001</v>
      </c>
      <c r="R18" s="216">
        <v>1204.1105867700001</v>
      </c>
      <c r="S18" s="209" t="s">
        <v>13</v>
      </c>
      <c r="T18" s="11" t="s">
        <v>13</v>
      </c>
      <c r="U18" s="11" t="s">
        <v>13</v>
      </c>
      <c r="V18" s="11" t="s">
        <v>13</v>
      </c>
      <c r="W18" s="202" t="s">
        <v>13</v>
      </c>
    </row>
    <row r="19" spans="1:23" x14ac:dyDescent="0.25">
      <c r="A19" s="61"/>
      <c r="B19" s="84" t="s">
        <v>21</v>
      </c>
      <c r="C19" s="79">
        <f t="shared" si="16"/>
        <v>22631.353122473291</v>
      </c>
      <c r="D19" s="15">
        <f t="shared" si="17"/>
        <v>23817.529816454033</v>
      </c>
      <c r="E19" s="15">
        <f t="shared" si="18"/>
        <v>24443.152058595348</v>
      </c>
      <c r="F19" s="15">
        <f t="shared" si="19"/>
        <v>24767.40948103675</v>
      </c>
      <c r="G19" s="15">
        <f t="shared" si="20"/>
        <v>24382.599540755364</v>
      </c>
      <c r="H19" s="230">
        <f t="shared" si="6"/>
        <v>-1.5536947478339103E-2</v>
      </c>
      <c r="I19" s="209">
        <v>20374.953767706291</v>
      </c>
      <c r="J19" s="11">
        <v>21359.389160314033</v>
      </c>
      <c r="K19" s="11">
        <v>21710.523054642348</v>
      </c>
      <c r="L19" s="11">
        <v>21313.695092040751</v>
      </c>
      <c r="M19" s="216">
        <v>20424.093752250363</v>
      </c>
      <c r="N19" s="209">
        <v>2256.3993547669997</v>
      </c>
      <c r="O19" s="11">
        <v>2458.1406561399995</v>
      </c>
      <c r="P19" s="11">
        <v>2732.6290039529999</v>
      </c>
      <c r="Q19" s="11">
        <v>3453.7143889959998</v>
      </c>
      <c r="R19" s="216">
        <v>3958.5057885050001</v>
      </c>
      <c r="S19" s="209" t="s">
        <v>13</v>
      </c>
      <c r="T19" s="11" t="s">
        <v>13</v>
      </c>
      <c r="U19" s="11" t="s">
        <v>13</v>
      </c>
      <c r="V19" s="11" t="s">
        <v>13</v>
      </c>
      <c r="W19" s="202" t="s">
        <v>13</v>
      </c>
    </row>
    <row r="20" spans="1:23" x14ac:dyDescent="0.25">
      <c r="A20" s="61"/>
      <c r="B20" s="84"/>
      <c r="C20" s="76"/>
      <c r="D20" s="19"/>
      <c r="E20" s="19"/>
      <c r="F20" s="19"/>
      <c r="G20" s="19"/>
      <c r="H20" s="228"/>
      <c r="I20" s="214"/>
      <c r="J20" s="12"/>
      <c r="K20" s="12"/>
      <c r="L20" s="12"/>
      <c r="M20" s="220"/>
      <c r="N20" s="214"/>
      <c r="O20" s="12"/>
      <c r="P20" s="12"/>
      <c r="Q20" s="12"/>
      <c r="R20" s="220"/>
      <c r="S20" s="214"/>
      <c r="T20" s="12"/>
      <c r="U20" s="12"/>
      <c r="V20" s="12"/>
      <c r="W20" s="205"/>
    </row>
    <row r="21" spans="1:23" s="50" customFormat="1" x14ac:dyDescent="0.25">
      <c r="A21" s="225" t="s">
        <v>66</v>
      </c>
      <c r="B21" s="74" t="s">
        <v>51</v>
      </c>
      <c r="C21" s="229">
        <f>C22/(C23+C24)</f>
        <v>4.5664097813682837E-2</v>
      </c>
      <c r="D21" s="49">
        <f t="shared" ref="D21:G21" si="21">D22/(D23+D24)</f>
        <v>5.1706303422208437E-2</v>
      </c>
      <c r="E21" s="49">
        <f t="shared" si="21"/>
        <v>6.7815626223666339E-2</v>
      </c>
      <c r="F21" s="49">
        <f t="shared" si="21"/>
        <v>0.10095853042532385</v>
      </c>
      <c r="G21" s="49">
        <f t="shared" si="21"/>
        <v>9.9709697894785843E-2</v>
      </c>
      <c r="H21" s="228">
        <f t="shared" si="6"/>
        <v>-1.2369757416999385E-2</v>
      </c>
      <c r="I21" s="229">
        <f t="shared" ref="I21:R21" si="22">I22/(I23+I24)</f>
        <v>2.8207594069227637E-2</v>
      </c>
      <c r="J21" s="49">
        <f t="shared" si="22"/>
        <v>3.6139680220686005E-2</v>
      </c>
      <c r="K21" s="49">
        <f t="shared" si="22"/>
        <v>4.8042522668728257E-2</v>
      </c>
      <c r="L21" s="49">
        <f t="shared" si="22"/>
        <v>8.3595210069687786E-2</v>
      </c>
      <c r="M21" s="234">
        <f t="shared" si="22"/>
        <v>8.4526628852228364E-2</v>
      </c>
      <c r="N21" s="229">
        <f t="shared" si="22"/>
        <v>0.21284601244041446</v>
      </c>
      <c r="O21" s="49">
        <f t="shared" si="22"/>
        <v>0.19617070893486568</v>
      </c>
      <c r="P21" s="49">
        <f t="shared" si="22"/>
        <v>0.23747561053306945</v>
      </c>
      <c r="Q21" s="49">
        <f t="shared" si="22"/>
        <v>0.23347059423176594</v>
      </c>
      <c r="R21" s="234">
        <f t="shared" si="22"/>
        <v>0.19583085191119301</v>
      </c>
      <c r="S21" s="239" t="s">
        <v>13</v>
      </c>
      <c r="T21" s="51" t="s">
        <v>13</v>
      </c>
      <c r="U21" s="51" t="s">
        <v>13</v>
      </c>
      <c r="V21" s="51" t="s">
        <v>13</v>
      </c>
      <c r="W21" s="240" t="s">
        <v>13</v>
      </c>
    </row>
    <row r="22" spans="1:23" x14ac:dyDescent="0.25">
      <c r="A22" s="61"/>
      <c r="B22" s="84" t="s">
        <v>20</v>
      </c>
      <c r="C22" s="79">
        <f t="shared" si="16"/>
        <v>1030.3440143053274</v>
      </c>
      <c r="D22" s="15">
        <f t="shared" si="17"/>
        <v>1230.3458147453271</v>
      </c>
      <c r="E22" s="15">
        <f t="shared" si="18"/>
        <v>1622.2657042891963</v>
      </c>
      <c r="F22" s="15">
        <f t="shared" si="19"/>
        <v>2801.8300736885367</v>
      </c>
      <c r="G22" s="15">
        <f t="shared" si="20"/>
        <v>2801.8300736900001</v>
      </c>
      <c r="H22" s="228">
        <f t="shared" si="6"/>
        <v>5.2229326428284913E-13</v>
      </c>
      <c r="I22" s="201">
        <v>576.28941030532746</v>
      </c>
      <c r="J22" s="43">
        <v>776.29121074532702</v>
      </c>
      <c r="K22" s="43">
        <v>1029.2991122881963</v>
      </c>
      <c r="L22" s="43">
        <v>2051.1870896885366</v>
      </c>
      <c r="M22" s="211">
        <v>2051.18708969</v>
      </c>
      <c r="N22" s="201">
        <v>454.05460399999998</v>
      </c>
      <c r="O22" s="43">
        <v>454.05460399999998</v>
      </c>
      <c r="P22" s="43">
        <v>592.96659200099998</v>
      </c>
      <c r="Q22" s="43">
        <v>750.64298399999996</v>
      </c>
      <c r="R22" s="211">
        <v>750.64298399999996</v>
      </c>
      <c r="S22" s="241" t="s">
        <v>13</v>
      </c>
      <c r="T22" s="52" t="s">
        <v>13</v>
      </c>
      <c r="U22" s="52" t="s">
        <v>13</v>
      </c>
      <c r="V22" s="52" t="s">
        <v>13</v>
      </c>
      <c r="W22" s="62" t="s">
        <v>13</v>
      </c>
    </row>
    <row r="23" spans="1:23" x14ac:dyDescent="0.25">
      <c r="A23" s="61"/>
      <c r="B23" s="84" t="s">
        <v>54</v>
      </c>
      <c r="C23" s="79">
        <f t="shared" si="16"/>
        <v>21079.014123236775</v>
      </c>
      <c r="D23" s="15">
        <f t="shared" si="17"/>
        <v>22051.288264280309</v>
      </c>
      <c r="E23" s="15">
        <f t="shared" si="18"/>
        <v>23357.940093223468</v>
      </c>
      <c r="F23" s="15">
        <f t="shared" si="19"/>
        <v>26432.923967278479</v>
      </c>
      <c r="G23" s="15">
        <f t="shared" si="20"/>
        <v>26738.746052440798</v>
      </c>
      <c r="H23" s="228">
        <f t="shared" si="6"/>
        <v>1.1569741037385749E-2</v>
      </c>
      <c r="I23" s="201">
        <v>19040.439547786777</v>
      </c>
      <c r="J23" s="43">
        <v>19795.349646280309</v>
      </c>
      <c r="K23" s="43">
        <v>20953.081621003468</v>
      </c>
      <c r="L23" s="43">
        <v>23381.55650133848</v>
      </c>
      <c r="M23" s="211">
        <v>23196.575507300797</v>
      </c>
      <c r="N23" s="201">
        <v>2038.5745754499999</v>
      </c>
      <c r="O23" s="43">
        <v>2255.9386180000001</v>
      </c>
      <c r="P23" s="43">
        <v>2404.8584722199998</v>
      </c>
      <c r="Q23" s="43">
        <v>3051.3674659399999</v>
      </c>
      <c r="R23" s="211">
        <v>3542.1705451399998</v>
      </c>
      <c r="S23" s="241" t="s">
        <v>13</v>
      </c>
      <c r="T23" s="52" t="s">
        <v>13</v>
      </c>
      <c r="U23" s="52" t="s">
        <v>13</v>
      </c>
      <c r="V23" s="52" t="s">
        <v>13</v>
      </c>
      <c r="W23" s="62" t="s">
        <v>13</v>
      </c>
    </row>
    <row r="24" spans="1:23" x14ac:dyDescent="0.25">
      <c r="A24" s="61"/>
      <c r="B24" s="84" t="s">
        <v>55</v>
      </c>
      <c r="C24" s="79">
        <f t="shared" si="16"/>
        <v>1484.53281268</v>
      </c>
      <c r="D24" s="15">
        <f t="shared" si="17"/>
        <v>1743.6019776099997</v>
      </c>
      <c r="E24" s="15">
        <f t="shared" si="18"/>
        <v>563.76932134000003</v>
      </c>
      <c r="F24" s="15">
        <f t="shared" si="19"/>
        <v>1319.3626585750001</v>
      </c>
      <c r="G24" s="15">
        <f t="shared" si="20"/>
        <v>1361.1292139199998</v>
      </c>
      <c r="H24" s="228">
        <f t="shared" si="6"/>
        <v>3.1656614709795076E-2</v>
      </c>
      <c r="I24" s="201">
        <v>1389.85340421</v>
      </c>
      <c r="J24" s="43">
        <v>1684.9513969199998</v>
      </c>
      <c r="K24" s="43">
        <v>471.66993473000002</v>
      </c>
      <c r="L24" s="43">
        <v>1155.580111855</v>
      </c>
      <c r="M24" s="211">
        <v>1070.1806326599999</v>
      </c>
      <c r="N24" s="201">
        <v>94.679408469999998</v>
      </c>
      <c r="O24" s="43">
        <v>58.650580690000005</v>
      </c>
      <c r="P24" s="43">
        <v>92.099386609999982</v>
      </c>
      <c r="Q24" s="43">
        <v>163.78254671999997</v>
      </c>
      <c r="R24" s="211">
        <v>290.94858125999991</v>
      </c>
      <c r="S24" s="241" t="s">
        <v>13</v>
      </c>
      <c r="T24" s="52" t="s">
        <v>13</v>
      </c>
      <c r="U24" s="52" t="s">
        <v>13</v>
      </c>
      <c r="V24" s="52" t="s">
        <v>13</v>
      </c>
      <c r="W24" s="62" t="s">
        <v>13</v>
      </c>
    </row>
    <row r="25" spans="1:23" x14ac:dyDescent="0.25">
      <c r="A25" s="61"/>
      <c r="B25" s="84"/>
      <c r="C25" s="76"/>
      <c r="D25" s="19"/>
      <c r="E25" s="19"/>
      <c r="F25" s="19"/>
      <c r="G25" s="19"/>
      <c r="H25" s="228"/>
      <c r="I25" s="209"/>
      <c r="J25" s="11"/>
      <c r="K25" s="11"/>
      <c r="L25" s="11"/>
      <c r="M25" s="220"/>
      <c r="N25" s="214"/>
      <c r="O25" s="12"/>
      <c r="P25" s="12"/>
      <c r="Q25" s="12"/>
      <c r="R25" s="220"/>
      <c r="S25" s="214"/>
      <c r="T25" s="12"/>
      <c r="U25" s="12"/>
      <c r="V25" s="12"/>
      <c r="W25" s="205"/>
    </row>
    <row r="26" spans="1:23" s="50" customFormat="1" x14ac:dyDescent="0.25">
      <c r="A26" s="225" t="s">
        <v>67</v>
      </c>
      <c r="B26" s="74" t="s">
        <v>15</v>
      </c>
      <c r="C26" s="229">
        <f>C27/(C28+C29)</f>
        <v>8.7172948671432812E-2</v>
      </c>
      <c r="D26" s="49">
        <f t="shared" ref="D26:G26" si="23">D27/(D28+D29)</f>
        <v>0.15078126445719478</v>
      </c>
      <c r="E26" s="49">
        <f t="shared" si="23"/>
        <v>0.12585335603698306</v>
      </c>
      <c r="F26" s="49">
        <f t="shared" si="23"/>
        <v>0.18741554525926005</v>
      </c>
      <c r="G26" s="49">
        <f t="shared" si="23"/>
        <v>0.18704723341985882</v>
      </c>
      <c r="H26" s="228">
        <f t="shared" si="6"/>
        <v>-1.9652149926609529E-3</v>
      </c>
      <c r="I26" s="229">
        <f t="shared" ref="I26:R26" si="24">I27/(I28+I29)</f>
        <v>7.8378746309131331E-2</v>
      </c>
      <c r="J26" s="49">
        <f t="shared" si="24"/>
        <v>0.14610551451067988</v>
      </c>
      <c r="K26" s="49">
        <f t="shared" si="24"/>
        <v>0.11934206231647351</v>
      </c>
      <c r="L26" s="49">
        <f t="shared" si="24"/>
        <v>0.18677687419235101</v>
      </c>
      <c r="M26" s="234">
        <f t="shared" si="24"/>
        <v>0.1739765370146415</v>
      </c>
      <c r="N26" s="229">
        <f t="shared" si="24"/>
        <v>0.18581281640843203</v>
      </c>
      <c r="O26" s="49">
        <f t="shared" si="24"/>
        <v>0.202639352030036</v>
      </c>
      <c r="P26" s="49">
        <f t="shared" si="24"/>
        <v>0.19073290047023495</v>
      </c>
      <c r="Q26" s="49">
        <f t="shared" si="24"/>
        <v>0.19299745746145208</v>
      </c>
      <c r="R26" s="234">
        <f t="shared" si="24"/>
        <v>0.25403185924050414</v>
      </c>
      <c r="S26" s="78" t="s">
        <v>13</v>
      </c>
      <c r="T26" s="44" t="s">
        <v>13</v>
      </c>
      <c r="U26" s="44" t="s">
        <v>13</v>
      </c>
      <c r="V26" s="44" t="s">
        <v>13</v>
      </c>
      <c r="W26" s="63" t="s">
        <v>13</v>
      </c>
    </row>
    <row r="27" spans="1:23" x14ac:dyDescent="0.25">
      <c r="A27" s="61"/>
      <c r="B27" s="84" t="s">
        <v>56</v>
      </c>
      <c r="C27" s="79">
        <f t="shared" si="16"/>
        <v>1933.55675924</v>
      </c>
      <c r="D27" s="15">
        <f t="shared" si="17"/>
        <v>3665.5322009000006</v>
      </c>
      <c r="E27" s="15">
        <f t="shared" si="18"/>
        <v>2972.8404345800004</v>
      </c>
      <c r="F27" s="15">
        <f t="shared" si="19"/>
        <v>4583.6715720999991</v>
      </c>
      <c r="G27" s="15">
        <f t="shared" si="20"/>
        <v>3471.4275215810003</v>
      </c>
      <c r="H27" s="228">
        <f t="shared" si="6"/>
        <v>-0.24265352196894566</v>
      </c>
      <c r="I27" s="201">
        <v>1596.1876763</v>
      </c>
      <c r="J27" s="43">
        <v>3258.0991487900005</v>
      </c>
      <c r="K27" s="43">
        <v>2561.9204934600002</v>
      </c>
      <c r="L27" s="43">
        <v>4099.0468072799995</v>
      </c>
      <c r="M27" s="211">
        <v>2701.6707511200002</v>
      </c>
      <c r="N27" s="201">
        <v>337.36908294</v>
      </c>
      <c r="O27" s="43">
        <v>407.43305211000001</v>
      </c>
      <c r="P27" s="43">
        <v>410.91994112000003</v>
      </c>
      <c r="Q27" s="43">
        <v>484.62476482</v>
      </c>
      <c r="R27" s="211">
        <v>769.75677046099997</v>
      </c>
      <c r="S27" s="241" t="s">
        <v>13</v>
      </c>
      <c r="T27" s="52" t="s">
        <v>13</v>
      </c>
      <c r="U27" s="52" t="s">
        <v>13</v>
      </c>
      <c r="V27" s="52" t="s">
        <v>13</v>
      </c>
      <c r="W27" s="62" t="s">
        <v>13</v>
      </c>
    </row>
    <row r="28" spans="1:23" x14ac:dyDescent="0.25">
      <c r="A28" s="61"/>
      <c r="B28" s="84" t="s">
        <v>57</v>
      </c>
      <c r="C28" s="79">
        <f t="shared" si="16"/>
        <v>20696.164166240022</v>
      </c>
      <c r="D28" s="15">
        <f t="shared" si="17"/>
        <v>22566.661065320022</v>
      </c>
      <c r="E28" s="15">
        <f t="shared" si="18"/>
        <v>23057.694008620041</v>
      </c>
      <c r="F28" s="15">
        <f t="shared" si="19"/>
        <v>23137.901896290008</v>
      </c>
      <c r="G28" s="15">
        <f t="shared" si="20"/>
        <v>17197.966572270005</v>
      </c>
      <c r="H28" s="228">
        <f t="shared" si="6"/>
        <v>-0.25671883953196412</v>
      </c>
      <c r="I28" s="201">
        <v>18975.204107740021</v>
      </c>
      <c r="J28" s="43">
        <v>20614.680206320023</v>
      </c>
      <c r="K28" s="43">
        <v>20995.367283600041</v>
      </c>
      <c r="L28" s="43">
        <v>20790.642218960009</v>
      </c>
      <c r="M28" s="211">
        <v>14458.756760160006</v>
      </c>
      <c r="N28" s="201">
        <v>1720.9600585000001</v>
      </c>
      <c r="O28" s="43">
        <v>1951.980859</v>
      </c>
      <c r="P28" s="43">
        <v>2062.3267250200001</v>
      </c>
      <c r="Q28" s="43">
        <v>2347.2596773300006</v>
      </c>
      <c r="R28" s="211">
        <v>2739.2098121099998</v>
      </c>
      <c r="S28" s="241" t="s">
        <v>13</v>
      </c>
      <c r="T28" s="52" t="s">
        <v>13</v>
      </c>
      <c r="U28" s="52" t="s">
        <v>13</v>
      </c>
      <c r="V28" s="52" t="s">
        <v>13</v>
      </c>
      <c r="W28" s="62" t="s">
        <v>13</v>
      </c>
    </row>
    <row r="29" spans="1:23" x14ac:dyDescent="0.25">
      <c r="A29" s="61"/>
      <c r="B29" s="84" t="s">
        <v>58</v>
      </c>
      <c r="C29" s="79">
        <f t="shared" si="16"/>
        <v>1484.53281268</v>
      </c>
      <c r="D29" s="15">
        <f t="shared" si="17"/>
        <v>1743.6019776099997</v>
      </c>
      <c r="E29" s="15">
        <f t="shared" si="18"/>
        <v>563.76932134000003</v>
      </c>
      <c r="F29" s="15">
        <f t="shared" si="19"/>
        <v>1319.3626585750001</v>
      </c>
      <c r="G29" s="15">
        <f t="shared" si="20"/>
        <v>1361.1292139199998</v>
      </c>
      <c r="H29" s="228">
        <f t="shared" si="6"/>
        <v>3.1656614709795076E-2</v>
      </c>
      <c r="I29" s="201">
        <v>1389.85340421</v>
      </c>
      <c r="J29" s="43">
        <v>1684.9513969199998</v>
      </c>
      <c r="K29" s="43">
        <v>471.66993473000002</v>
      </c>
      <c r="L29" s="43">
        <v>1155.580111855</v>
      </c>
      <c r="M29" s="211">
        <v>1070.1806326599999</v>
      </c>
      <c r="N29" s="201">
        <v>94.679408469999998</v>
      </c>
      <c r="O29" s="43">
        <v>58.650580690000005</v>
      </c>
      <c r="P29" s="43">
        <v>92.099386609999982</v>
      </c>
      <c r="Q29" s="43">
        <v>163.78254671999997</v>
      </c>
      <c r="R29" s="211">
        <v>290.94858125999991</v>
      </c>
      <c r="S29" s="241" t="s">
        <v>13</v>
      </c>
      <c r="T29" s="52" t="s">
        <v>13</v>
      </c>
      <c r="U29" s="52" t="s">
        <v>13</v>
      </c>
      <c r="V29" s="52" t="s">
        <v>13</v>
      </c>
      <c r="W29" s="62" t="s">
        <v>13</v>
      </c>
    </row>
    <row r="30" spans="1:23" x14ac:dyDescent="0.25">
      <c r="A30" s="61"/>
      <c r="B30" s="84"/>
      <c r="C30" s="76"/>
      <c r="D30" s="19"/>
      <c r="E30" s="19"/>
      <c r="F30" s="19"/>
      <c r="G30" s="19"/>
      <c r="H30" s="228"/>
      <c r="I30" s="209"/>
      <c r="J30" s="11"/>
      <c r="K30" s="11"/>
      <c r="L30" s="11"/>
      <c r="M30" s="220"/>
      <c r="N30" s="214"/>
      <c r="O30" s="12"/>
      <c r="P30" s="12"/>
      <c r="Q30" s="12"/>
      <c r="R30" s="220"/>
      <c r="S30" s="214"/>
      <c r="T30" s="12"/>
      <c r="U30" s="12"/>
      <c r="V30" s="12"/>
      <c r="W30" s="205"/>
    </row>
    <row r="31" spans="1:23" s="50" customFormat="1" x14ac:dyDescent="0.25">
      <c r="A31" s="225" t="s">
        <v>68</v>
      </c>
      <c r="B31" s="74" t="s">
        <v>16</v>
      </c>
      <c r="C31" s="229">
        <f>C32/C33</f>
        <v>0.25444002635416924</v>
      </c>
      <c r="D31" s="49">
        <f t="shared" ref="D31:G31" si="25">D32/D33</f>
        <v>0.29123418798798295</v>
      </c>
      <c r="E31" s="49">
        <f t="shared" si="25"/>
        <v>0.24455335235719897</v>
      </c>
      <c r="F31" s="49">
        <f t="shared" si="25"/>
        <v>0.30712919119645649</v>
      </c>
      <c r="G31" s="49">
        <f t="shared" si="25"/>
        <v>0.23734405475389894</v>
      </c>
      <c r="H31" s="228">
        <f t="shared" si="6"/>
        <v>-0.22721753074236173</v>
      </c>
      <c r="I31" s="229">
        <f t="shared" ref="I31:R31" si="26">I32/I33</f>
        <v>0.33655084925602807</v>
      </c>
      <c r="J31" s="49">
        <f t="shared" si="26"/>
        <v>0.37623311968144441</v>
      </c>
      <c r="K31" s="49">
        <f t="shared" si="26"/>
        <v>0.2976976127164781</v>
      </c>
      <c r="L31" s="49">
        <f t="shared" si="26"/>
        <v>0.37554330594503588</v>
      </c>
      <c r="M31" s="234">
        <f t="shared" si="26"/>
        <v>0.23951648538517772</v>
      </c>
      <c r="N31" s="229">
        <f t="shared" si="26"/>
        <v>0.12206102176337832</v>
      </c>
      <c r="O31" s="49">
        <f t="shared" si="26"/>
        <v>9.9737582219110929E-2</v>
      </c>
      <c r="P31" s="49">
        <f t="shared" si="26"/>
        <v>8.5884721307034798E-2</v>
      </c>
      <c r="Q31" s="49">
        <f t="shared" si="26"/>
        <v>0.11740648672160485</v>
      </c>
      <c r="R31" s="234">
        <f t="shared" si="26"/>
        <v>0.23140772848547667</v>
      </c>
      <c r="S31" s="78" t="s">
        <v>13</v>
      </c>
      <c r="T31" s="44" t="s">
        <v>13</v>
      </c>
      <c r="U31" s="44" t="s">
        <v>13</v>
      </c>
      <c r="V31" s="44" t="s">
        <v>13</v>
      </c>
      <c r="W31" s="63" t="s">
        <v>13</v>
      </c>
    </row>
    <row r="32" spans="1:23" x14ac:dyDescent="0.25">
      <c r="A32" s="61"/>
      <c r="B32" s="84" t="s">
        <v>23</v>
      </c>
      <c r="C32" s="79">
        <f t="shared" si="16"/>
        <v>399.59825146999992</v>
      </c>
      <c r="D32" s="15">
        <f t="shared" si="17"/>
        <v>652.86602098000003</v>
      </c>
      <c r="E32" s="15">
        <f t="shared" si="18"/>
        <v>671.70208073000015</v>
      </c>
      <c r="F32" s="15">
        <f t="shared" si="19"/>
        <v>860.24733814999979</v>
      </c>
      <c r="G32" s="15">
        <f t="shared" si="20"/>
        <v>664.99771042100008</v>
      </c>
      <c r="H32" s="228">
        <f t="shared" si="6"/>
        <v>-0.22696917394582439</v>
      </c>
      <c r="I32" s="209">
        <v>326.21298879999995</v>
      </c>
      <c r="J32" s="11">
        <v>584.13292799999999</v>
      </c>
      <c r="K32" s="11">
        <v>612.51553937000017</v>
      </c>
      <c r="L32" s="11">
        <v>773.09278286999984</v>
      </c>
      <c r="M32" s="216">
        <v>491.29312259000011</v>
      </c>
      <c r="N32" s="209">
        <v>73.385262670000003</v>
      </c>
      <c r="O32" s="11">
        <v>68.733092979999995</v>
      </c>
      <c r="P32" s="11">
        <v>59.18654136</v>
      </c>
      <c r="Q32" s="11">
        <v>87.154555279999997</v>
      </c>
      <c r="R32" s="237">
        <v>173.704587831</v>
      </c>
      <c r="S32" s="241" t="s">
        <v>13</v>
      </c>
      <c r="T32" s="52" t="s">
        <v>13</v>
      </c>
      <c r="U32" s="52" t="s">
        <v>13</v>
      </c>
      <c r="V32" s="52" t="s">
        <v>13</v>
      </c>
      <c r="W32" s="62" t="s">
        <v>13</v>
      </c>
    </row>
    <row r="33" spans="1:23" x14ac:dyDescent="0.25">
      <c r="A33" s="61"/>
      <c r="B33" s="84" t="s">
        <v>24</v>
      </c>
      <c r="C33" s="79">
        <f t="shared" si="16"/>
        <v>1570.5007470553273</v>
      </c>
      <c r="D33" s="15">
        <f t="shared" si="17"/>
        <v>2241.7217754906542</v>
      </c>
      <c r="E33" s="15">
        <f t="shared" si="18"/>
        <v>2746.648427656392</v>
      </c>
      <c r="F33" s="15">
        <f t="shared" si="19"/>
        <v>2800.9299109563926</v>
      </c>
      <c r="G33" s="15">
        <f t="shared" si="20"/>
        <v>2801.8300736900001</v>
      </c>
      <c r="H33" s="228">
        <f t="shared" si="6"/>
        <v>3.213799567373199E-4</v>
      </c>
      <c r="I33" s="209">
        <v>969.2829167453275</v>
      </c>
      <c r="J33" s="11">
        <v>1552.582421490654</v>
      </c>
      <c r="K33" s="11">
        <v>2057.509073656392</v>
      </c>
      <c r="L33" s="11">
        <v>2058.5982245763926</v>
      </c>
      <c r="M33" s="216">
        <v>2051.18708969</v>
      </c>
      <c r="N33" s="209">
        <v>601.21783030999995</v>
      </c>
      <c r="O33" s="11">
        <v>689.13935400000003</v>
      </c>
      <c r="P33" s="11">
        <v>689.13935400000003</v>
      </c>
      <c r="Q33" s="11">
        <v>742.33168637999995</v>
      </c>
      <c r="R33" s="237">
        <v>750.64298399999996</v>
      </c>
      <c r="S33" s="241" t="s">
        <v>13</v>
      </c>
      <c r="T33" s="52" t="s">
        <v>13</v>
      </c>
      <c r="U33" s="52" t="s">
        <v>13</v>
      </c>
      <c r="V33" s="52" t="s">
        <v>13</v>
      </c>
      <c r="W33" s="62" t="s">
        <v>13</v>
      </c>
    </row>
    <row r="34" spans="1:23" x14ac:dyDescent="0.25">
      <c r="A34" s="61"/>
      <c r="B34" s="82"/>
      <c r="C34" s="76"/>
      <c r="D34" s="19"/>
      <c r="E34" s="19"/>
      <c r="F34" s="19"/>
      <c r="G34" s="19"/>
      <c r="H34" s="228"/>
      <c r="I34" s="176"/>
      <c r="J34" s="8"/>
      <c r="K34" s="8"/>
      <c r="L34" s="8"/>
      <c r="M34" s="194"/>
      <c r="N34" s="176"/>
      <c r="O34" s="8"/>
      <c r="P34" s="8"/>
      <c r="Q34" s="8"/>
      <c r="R34" s="194"/>
      <c r="S34" s="78"/>
      <c r="T34" s="44"/>
      <c r="U34" s="44"/>
      <c r="V34" s="44"/>
      <c r="W34" s="63"/>
    </row>
    <row r="35" spans="1:23" s="50" customFormat="1" ht="26.25" x14ac:dyDescent="0.25">
      <c r="A35" s="226" t="s">
        <v>69</v>
      </c>
      <c r="B35" s="227" t="s">
        <v>52</v>
      </c>
      <c r="C35" s="229">
        <f>C36/C37</f>
        <v>0.15981241469719062</v>
      </c>
      <c r="D35" s="49">
        <f t="shared" ref="D35:G35" si="27">D36/D37</f>
        <v>0.13350396646118556</v>
      </c>
      <c r="E35" s="49">
        <f t="shared" si="27"/>
        <v>0.18094197500221626</v>
      </c>
      <c r="F35" s="49">
        <f t="shared" si="27"/>
        <v>0.2074474077470464</v>
      </c>
      <c r="G35" s="49">
        <f t="shared" si="27"/>
        <v>0.23835816593863918</v>
      </c>
      <c r="H35" s="228">
        <f t="shared" si="6"/>
        <v>0.14900527573371369</v>
      </c>
      <c r="I35" s="229">
        <f t="shared" ref="I35:R35" si="28">I36/I37</f>
        <v>0.15243845320105798</v>
      </c>
      <c r="J35" s="49">
        <f t="shared" si="28"/>
        <v>0.12766066049263272</v>
      </c>
      <c r="K35" s="49">
        <f t="shared" si="28"/>
        <v>0.1807259503017542</v>
      </c>
      <c r="L35" s="49">
        <f t="shared" si="28"/>
        <v>0.21090777900077901</v>
      </c>
      <c r="M35" s="234">
        <f t="shared" si="28"/>
        <v>0.24467087252975214</v>
      </c>
      <c r="N35" s="229">
        <f t="shared" si="28"/>
        <v>0.25252148893255233</v>
      </c>
      <c r="O35" s="49">
        <f t="shared" si="28"/>
        <v>0.20153952982709594</v>
      </c>
      <c r="P35" s="49">
        <f t="shared" si="28"/>
        <v>0.18332818441436316</v>
      </c>
      <c r="Q35" s="49">
        <f t="shared" si="28"/>
        <v>0.17169971808534698</v>
      </c>
      <c r="R35" s="234">
        <f t="shared" si="28"/>
        <v>0.18661979669853737</v>
      </c>
      <c r="S35" s="78" t="s">
        <v>13</v>
      </c>
      <c r="T35" s="44" t="s">
        <v>13</v>
      </c>
      <c r="U35" s="44" t="s">
        <v>13</v>
      </c>
      <c r="V35" s="44" t="s">
        <v>13</v>
      </c>
      <c r="W35" s="63" t="s">
        <v>13</v>
      </c>
    </row>
    <row r="36" spans="1:23" x14ac:dyDescent="0.25">
      <c r="A36" s="61"/>
      <c r="B36" s="84" t="s">
        <v>25</v>
      </c>
      <c r="C36" s="79">
        <f t="shared" si="16"/>
        <v>3117.7026298000005</v>
      </c>
      <c r="D36" s="15">
        <f t="shared" si="17"/>
        <v>2644.6557001299998</v>
      </c>
      <c r="E36" s="15">
        <f t="shared" si="18"/>
        <v>3728.3112373199997</v>
      </c>
      <c r="F36" s="15">
        <f t="shared" si="19"/>
        <v>4504.6390076199996</v>
      </c>
      <c r="G36" s="15">
        <f t="shared" si="20"/>
        <v>5124.8404338399996</v>
      </c>
      <c r="H36" s="228">
        <f t="shared" si="6"/>
        <v>0.13768060552041436</v>
      </c>
      <c r="I36" s="209">
        <v>2754.7391643900005</v>
      </c>
      <c r="J36" s="11">
        <v>2328.8837131299997</v>
      </c>
      <c r="K36" s="11">
        <v>3414.7234672799996</v>
      </c>
      <c r="L36" s="11">
        <v>4175.5837044899999</v>
      </c>
      <c r="M36" s="216">
        <v>4688.5121597399993</v>
      </c>
      <c r="N36" s="209">
        <v>362.96346540999997</v>
      </c>
      <c r="O36" s="11">
        <v>315.77198700000002</v>
      </c>
      <c r="P36" s="11">
        <v>313.58777004000001</v>
      </c>
      <c r="Q36" s="11">
        <v>329.05530312999997</v>
      </c>
      <c r="R36" s="216">
        <v>436.32827410000004</v>
      </c>
      <c r="S36" s="241" t="s">
        <v>13</v>
      </c>
      <c r="T36" s="52" t="s">
        <v>13</v>
      </c>
      <c r="U36" s="52" t="s">
        <v>13</v>
      </c>
      <c r="V36" s="52" t="s">
        <v>13</v>
      </c>
      <c r="W36" s="62" t="s">
        <v>13</v>
      </c>
    </row>
    <row r="37" spans="1:23" x14ac:dyDescent="0.25">
      <c r="A37" s="61" t="s">
        <v>14</v>
      </c>
      <c r="B37" s="84" t="s">
        <v>26</v>
      </c>
      <c r="C37" s="79">
        <f t="shared" si="16"/>
        <v>19508.51337618145</v>
      </c>
      <c r="D37" s="15">
        <f t="shared" si="17"/>
        <v>19809.566488789656</v>
      </c>
      <c r="E37" s="15">
        <f t="shared" si="18"/>
        <v>20605.010182266076</v>
      </c>
      <c r="F37" s="15">
        <f t="shared" si="19"/>
        <v>21714.607362617844</v>
      </c>
      <c r="G37" s="15">
        <f t="shared" si="20"/>
        <v>21500.586789878613</v>
      </c>
      <c r="H37" s="228">
        <f t="shared" si="6"/>
        <v>-9.856064591233284E-3</v>
      </c>
      <c r="I37" s="209">
        <v>18071.156631041449</v>
      </c>
      <c r="J37" s="11">
        <v>18242.767224789655</v>
      </c>
      <c r="K37" s="11">
        <v>18894.483396427077</v>
      </c>
      <c r="L37" s="11">
        <v>19798.149334617843</v>
      </c>
      <c r="M37" s="216">
        <v>19162.526831508614</v>
      </c>
      <c r="N37" s="209">
        <v>1437.3567451399999</v>
      </c>
      <c r="O37" s="11">
        <v>1566.7992640000002</v>
      </c>
      <c r="P37" s="11">
        <v>1710.5267858389998</v>
      </c>
      <c r="Q37" s="11">
        <v>1916.4580279999998</v>
      </c>
      <c r="R37" s="216">
        <v>2338.0599583699995</v>
      </c>
      <c r="S37" s="241" t="s">
        <v>13</v>
      </c>
      <c r="T37" s="52" t="s">
        <v>13</v>
      </c>
      <c r="U37" s="52" t="s">
        <v>13</v>
      </c>
      <c r="V37" s="52" t="s">
        <v>13</v>
      </c>
      <c r="W37" s="62" t="s">
        <v>13</v>
      </c>
    </row>
    <row r="38" spans="1:23" x14ac:dyDescent="0.25">
      <c r="A38" s="61"/>
      <c r="B38" s="84"/>
      <c r="C38" s="76"/>
      <c r="D38" s="19"/>
      <c r="E38" s="19"/>
      <c r="F38" s="19"/>
      <c r="G38" s="19"/>
      <c r="H38" s="228"/>
      <c r="I38" s="209"/>
      <c r="J38" s="11"/>
      <c r="K38" s="11"/>
      <c r="L38" s="11"/>
      <c r="M38" s="216"/>
      <c r="N38" s="209"/>
      <c r="O38" s="11"/>
      <c r="P38" s="11"/>
      <c r="Q38" s="11"/>
      <c r="R38" s="216"/>
      <c r="S38" s="209"/>
      <c r="T38" s="11"/>
      <c r="U38" s="11"/>
      <c r="V38" s="11"/>
      <c r="W38" s="202"/>
    </row>
    <row r="39" spans="1:23" ht="15.75" thickBot="1" x14ac:dyDescent="0.3">
      <c r="A39" s="65" t="s">
        <v>70</v>
      </c>
      <c r="B39" s="86" t="s">
        <v>27</v>
      </c>
      <c r="C39" s="231" t="s">
        <v>13</v>
      </c>
      <c r="D39" s="232" t="s">
        <v>13</v>
      </c>
      <c r="E39" s="232" t="s">
        <v>13</v>
      </c>
      <c r="F39" s="232" t="s">
        <v>13</v>
      </c>
      <c r="G39" s="232" t="s">
        <v>13</v>
      </c>
      <c r="H39" s="233" t="s">
        <v>13</v>
      </c>
      <c r="I39" s="231" t="s">
        <v>13</v>
      </c>
      <c r="J39" s="232" t="s">
        <v>13</v>
      </c>
      <c r="K39" s="232" t="s">
        <v>13</v>
      </c>
      <c r="L39" s="232" t="s">
        <v>13</v>
      </c>
      <c r="M39" s="236" t="s">
        <v>13</v>
      </c>
      <c r="N39" s="231" t="s">
        <v>13</v>
      </c>
      <c r="O39" s="232" t="s">
        <v>13</v>
      </c>
      <c r="P39" s="232" t="s">
        <v>13</v>
      </c>
      <c r="Q39" s="232" t="s">
        <v>13</v>
      </c>
      <c r="R39" s="236" t="s">
        <v>13</v>
      </c>
      <c r="S39" s="231" t="s">
        <v>13</v>
      </c>
      <c r="T39" s="232" t="s">
        <v>13</v>
      </c>
      <c r="U39" s="232" t="s">
        <v>13</v>
      </c>
      <c r="V39" s="232" t="s">
        <v>13</v>
      </c>
      <c r="W39" s="66" t="s">
        <v>13</v>
      </c>
    </row>
    <row r="40" spans="1:23" x14ac:dyDescent="0.25">
      <c r="A40" s="4" t="s">
        <v>18</v>
      </c>
      <c r="B40" s="3" t="s">
        <v>19</v>
      </c>
      <c r="C40" s="5"/>
      <c r="D40" s="1"/>
      <c r="E40" s="5"/>
      <c r="F40" s="1"/>
      <c r="G40" s="5"/>
      <c r="H40" s="5"/>
      <c r="I40" s="5"/>
      <c r="J40" s="5"/>
      <c r="K40" s="5"/>
      <c r="L40" s="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5">
      <c r="B41" s="3" t="s">
        <v>101</v>
      </c>
    </row>
  </sheetData>
  <sheetProtection algorithmName="SHA-512" hashValue="TSy7toFSf+ulPvXS/cnHTVPMg1tfgD1dg6/cmwKpINu2GNVnCVLRWfqD6590baULCwrdRW83KCq7gAisMd5OZA==" saltValue="XMqRu1M/m7lnS0TG7K4V6A==" spinCount="100000" sheet="1" objects="1" scenarios="1"/>
  <mergeCells count="6">
    <mergeCell ref="A3:A4"/>
    <mergeCell ref="I3:M3"/>
    <mergeCell ref="N3:R3"/>
    <mergeCell ref="S3:W3"/>
    <mergeCell ref="C3:H3"/>
    <mergeCell ref="B3:B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89B79-E3AA-4FE6-B2AB-2F1D0FFF5DE2}">
  <sheetPr>
    <pageSetUpPr fitToPage="1"/>
  </sheetPr>
  <dimension ref="A1"/>
  <sheetViews>
    <sheetView showGridLines="0" zoomScale="85" zoomScaleNormal="85" workbookViewId="0"/>
  </sheetViews>
  <sheetFormatPr defaultRowHeight="15" x14ac:dyDescent="0.25"/>
  <sheetData>
    <row r="1" spans="1:1" x14ac:dyDescent="0.25">
      <c r="A1" s="165" t="s">
        <v>102</v>
      </c>
    </row>
  </sheetData>
  <sheetProtection algorithmName="SHA-512" hashValue="Dc44gjRZk9DnZbHR+F06PBWDRuK5nnV3Yc+Qr3KGU4lq3GTZ292PbiJGUiuJe19nZXmuNV8OOcP0wCiNE918HQ==" saltValue="NNhlkYO6Y/edgs4kHXmUBg==" spinCount="100000" sheet="1" objects="1" scenarios="1"/>
  <pageMargins left="0.7" right="0.7" top="0.75" bottom="0.75" header="0.3" footer="0.3"/>
  <pageSetup paperSize="9" scale="5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8E347-18AE-41AA-B387-8832FEE5026A}">
  <dimension ref="A1:F25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6.140625" bestFit="1" customWidth="1"/>
    <col min="2" max="2" width="39.42578125" bestFit="1" customWidth="1"/>
    <col min="3" max="4" width="14.28515625" bestFit="1" customWidth="1"/>
    <col min="5" max="5" width="12.85546875" bestFit="1" customWidth="1"/>
    <col min="6" max="6" width="11.85546875" bestFit="1" customWidth="1"/>
  </cols>
  <sheetData>
    <row r="1" spans="1:6" x14ac:dyDescent="0.25">
      <c r="A1" s="165" t="s">
        <v>103</v>
      </c>
    </row>
    <row r="2" spans="1:6" x14ac:dyDescent="0.25">
      <c r="A2" s="161" t="s">
        <v>76</v>
      </c>
      <c r="B2" s="163" t="s">
        <v>77</v>
      </c>
      <c r="C2" s="151" t="s">
        <v>100</v>
      </c>
      <c r="D2" s="152"/>
      <c r="E2" s="152"/>
      <c r="F2" s="153"/>
    </row>
    <row r="3" spans="1:6" x14ac:dyDescent="0.25">
      <c r="A3" s="162"/>
      <c r="B3" s="164"/>
      <c r="C3" s="150" t="s">
        <v>48</v>
      </c>
      <c r="D3" s="150" t="s">
        <v>7</v>
      </c>
      <c r="E3" s="154" t="s">
        <v>11</v>
      </c>
      <c r="F3" s="154" t="s">
        <v>78</v>
      </c>
    </row>
    <row r="4" spans="1:6" x14ac:dyDescent="0.25">
      <c r="A4" s="155">
        <v>1</v>
      </c>
      <c r="B4" s="155" t="s">
        <v>79</v>
      </c>
      <c r="C4" s="156">
        <f>D4+E4</f>
        <v>53365.249062860079</v>
      </c>
      <c r="D4" s="156">
        <v>48214.751329570077</v>
      </c>
      <c r="E4" s="156">
        <v>5150.4977332900016</v>
      </c>
      <c r="F4" s="157">
        <f>C4/$C$24</f>
        <v>0.27779106826745109</v>
      </c>
    </row>
    <row r="5" spans="1:6" x14ac:dyDescent="0.25">
      <c r="A5" s="155">
        <v>2</v>
      </c>
      <c r="B5" s="155" t="s">
        <v>80</v>
      </c>
      <c r="C5" s="156">
        <f t="shared" ref="C5:C23" si="0">D5+E5</f>
        <v>23909.07654378999</v>
      </c>
      <c r="D5" s="156">
        <v>21898.144278709991</v>
      </c>
      <c r="E5" s="156">
        <v>2010.9322650799995</v>
      </c>
      <c r="F5" s="157">
        <f t="shared" ref="F5:F24" si="1">C5/$C$24</f>
        <v>0.12445792029498905</v>
      </c>
    </row>
    <row r="6" spans="1:6" x14ac:dyDescent="0.25">
      <c r="A6" s="155">
        <v>3</v>
      </c>
      <c r="B6" s="155" t="s">
        <v>81</v>
      </c>
      <c r="C6" s="156">
        <f t="shared" si="0"/>
        <v>20380.374011464002</v>
      </c>
      <c r="D6" s="156">
        <v>14586.872141680004</v>
      </c>
      <c r="E6" s="156">
        <v>5793.5018697839996</v>
      </c>
      <c r="F6" s="157">
        <f t="shared" si="1"/>
        <v>0.10608937403563874</v>
      </c>
    </row>
    <row r="7" spans="1:6" x14ac:dyDescent="0.25">
      <c r="A7" s="155">
        <v>4</v>
      </c>
      <c r="B7" s="155" t="s">
        <v>82</v>
      </c>
      <c r="C7" s="156">
        <f t="shared" si="0"/>
        <v>17839.24135584</v>
      </c>
      <c r="D7" s="156">
        <v>10349.770748450001</v>
      </c>
      <c r="E7" s="156">
        <v>7489.4706073899988</v>
      </c>
      <c r="F7" s="157">
        <f t="shared" si="1"/>
        <v>9.286159064829623E-2</v>
      </c>
    </row>
    <row r="8" spans="1:6" x14ac:dyDescent="0.25">
      <c r="A8" s="155">
        <v>5</v>
      </c>
      <c r="B8" s="155" t="s">
        <v>83</v>
      </c>
      <c r="C8" s="156">
        <f t="shared" si="0"/>
        <v>15634.927164130004</v>
      </c>
      <c r="D8" s="156">
        <v>12817.630473580002</v>
      </c>
      <c r="E8" s="156">
        <v>2817.2966905500016</v>
      </c>
      <c r="F8" s="157">
        <f t="shared" si="1"/>
        <v>8.1387104819682629E-2</v>
      </c>
    </row>
    <row r="9" spans="1:6" x14ac:dyDescent="0.25">
      <c r="A9" s="155">
        <v>6</v>
      </c>
      <c r="B9" s="155" t="s">
        <v>84</v>
      </c>
      <c r="C9" s="156">
        <f t="shared" si="0"/>
        <v>15529.107579110047</v>
      </c>
      <c r="D9" s="156">
        <v>10938.642783620049</v>
      </c>
      <c r="E9" s="156">
        <v>4590.4647954899974</v>
      </c>
      <c r="F9" s="157">
        <f t="shared" si="1"/>
        <v>8.0836264411691908E-2</v>
      </c>
    </row>
    <row r="10" spans="1:6" x14ac:dyDescent="0.25">
      <c r="A10" s="155">
        <v>7</v>
      </c>
      <c r="B10" s="155" t="s">
        <v>85</v>
      </c>
      <c r="C10" s="156">
        <f t="shared" si="0"/>
        <v>12869.614824390052</v>
      </c>
      <c r="D10" s="156">
        <v>10045.506100070044</v>
      </c>
      <c r="E10" s="156">
        <v>2824.1087243200072</v>
      </c>
      <c r="F10" s="157">
        <f t="shared" si="1"/>
        <v>6.6992361378221857E-2</v>
      </c>
    </row>
    <row r="11" spans="1:6" x14ac:dyDescent="0.25">
      <c r="A11" s="155">
        <v>8</v>
      </c>
      <c r="B11" s="155" t="s">
        <v>87</v>
      </c>
      <c r="C11" s="156">
        <f t="shared" si="0"/>
        <v>9834.6924458899975</v>
      </c>
      <c r="D11" s="156">
        <v>7439.0194456699992</v>
      </c>
      <c r="E11" s="156">
        <v>2395.6730002199988</v>
      </c>
      <c r="F11" s="157">
        <f t="shared" si="1"/>
        <v>5.1194171649185861E-2</v>
      </c>
    </row>
    <row r="12" spans="1:6" x14ac:dyDescent="0.25">
      <c r="A12" s="155">
        <v>9</v>
      </c>
      <c r="B12" s="155" t="s">
        <v>86</v>
      </c>
      <c r="C12" s="156">
        <f t="shared" si="0"/>
        <v>9440.6647858600099</v>
      </c>
      <c r="D12" s="156">
        <v>7924.0686856200109</v>
      </c>
      <c r="E12" s="156">
        <v>1516.5961002399995</v>
      </c>
      <c r="F12" s="157">
        <f t="shared" si="1"/>
        <v>4.9143073480830607E-2</v>
      </c>
    </row>
    <row r="13" spans="1:6" x14ac:dyDescent="0.25">
      <c r="A13" s="155">
        <v>10</v>
      </c>
      <c r="B13" s="155" t="s">
        <v>88</v>
      </c>
      <c r="C13" s="156">
        <f t="shared" si="0"/>
        <v>5057.8758108000111</v>
      </c>
      <c r="D13" s="156">
        <v>5029.166859500011</v>
      </c>
      <c r="E13" s="156">
        <v>28.708951299999995</v>
      </c>
      <c r="F13" s="157">
        <f t="shared" si="1"/>
        <v>2.6328608023382726E-2</v>
      </c>
    </row>
    <row r="14" spans="1:6" x14ac:dyDescent="0.25">
      <c r="A14" s="155">
        <v>11</v>
      </c>
      <c r="B14" s="155" t="s">
        <v>90</v>
      </c>
      <c r="C14" s="156">
        <f t="shared" si="0"/>
        <v>2486.3765563599995</v>
      </c>
      <c r="D14" s="156">
        <v>2486.3765563599995</v>
      </c>
      <c r="E14" s="156">
        <v>0</v>
      </c>
      <c r="F14" s="157">
        <f t="shared" si="1"/>
        <v>1.2942752293591063E-2</v>
      </c>
    </row>
    <row r="15" spans="1:6" x14ac:dyDescent="0.25">
      <c r="A15" s="155">
        <v>12</v>
      </c>
      <c r="B15" s="155" t="s">
        <v>91</v>
      </c>
      <c r="C15" s="156">
        <f t="shared" si="0"/>
        <v>2339.8463675000012</v>
      </c>
      <c r="D15" s="156">
        <v>1950.8956481200012</v>
      </c>
      <c r="E15" s="156">
        <v>388.95071937999995</v>
      </c>
      <c r="F15" s="157">
        <f t="shared" si="1"/>
        <v>1.217999416144212E-2</v>
      </c>
    </row>
    <row r="16" spans="1:6" x14ac:dyDescent="0.25">
      <c r="A16" s="155">
        <v>13</v>
      </c>
      <c r="B16" s="155" t="s">
        <v>92</v>
      </c>
      <c r="C16" s="156">
        <f t="shared" si="0"/>
        <v>1691.6820413</v>
      </c>
      <c r="D16" s="156">
        <v>1277.79997929</v>
      </c>
      <c r="E16" s="156">
        <v>413.88206200999997</v>
      </c>
      <c r="F16" s="157">
        <f t="shared" si="1"/>
        <v>8.8059958432507961E-3</v>
      </c>
    </row>
    <row r="17" spans="1:6" x14ac:dyDescent="0.25">
      <c r="A17" s="155">
        <v>14</v>
      </c>
      <c r="B17" s="155" t="s">
        <v>93</v>
      </c>
      <c r="C17" s="156">
        <f t="shared" si="0"/>
        <v>1362.2043947299996</v>
      </c>
      <c r="D17" s="156">
        <v>1248.4915867199998</v>
      </c>
      <c r="E17" s="156">
        <v>113.71280800999999</v>
      </c>
      <c r="F17" s="157">
        <f t="shared" si="1"/>
        <v>7.0909106704426326E-3</v>
      </c>
    </row>
    <row r="18" spans="1:6" x14ac:dyDescent="0.25">
      <c r="A18" s="155">
        <v>15</v>
      </c>
      <c r="B18" s="155" t="s">
        <v>89</v>
      </c>
      <c r="C18" s="156">
        <f t="shared" si="0"/>
        <v>167.65540842910474</v>
      </c>
      <c r="D18" s="156">
        <v>107.35490996910474</v>
      </c>
      <c r="E18" s="156">
        <v>60.30049846</v>
      </c>
      <c r="F18" s="157">
        <f t="shared" si="1"/>
        <v>8.7272477550844529E-4</v>
      </c>
    </row>
    <row r="19" spans="1:6" x14ac:dyDescent="0.25">
      <c r="A19" s="155">
        <v>16</v>
      </c>
      <c r="B19" s="155" t="s">
        <v>94</v>
      </c>
      <c r="C19" s="156">
        <f t="shared" si="0"/>
        <v>125.94402615000004</v>
      </c>
      <c r="D19" s="156">
        <v>116.29255964000004</v>
      </c>
      <c r="E19" s="156">
        <v>9.6514665100000006</v>
      </c>
      <c r="F19" s="157">
        <f t="shared" si="1"/>
        <v>6.5559753173645636E-4</v>
      </c>
    </row>
    <row r="20" spans="1:6" x14ac:dyDescent="0.25">
      <c r="A20" s="155">
        <v>17</v>
      </c>
      <c r="B20" s="155" t="s">
        <v>95</v>
      </c>
      <c r="C20" s="156">
        <f t="shared" si="0"/>
        <v>68.262317830000001</v>
      </c>
      <c r="D20" s="156">
        <v>10.87823446</v>
      </c>
      <c r="E20" s="156">
        <v>57.384083369999999</v>
      </c>
      <c r="F20" s="157">
        <f t="shared" si="1"/>
        <v>3.5533727520078556E-4</v>
      </c>
    </row>
    <row r="21" spans="1:6" x14ac:dyDescent="0.25">
      <c r="A21" s="155">
        <v>18</v>
      </c>
      <c r="B21" s="155" t="s">
        <v>96</v>
      </c>
      <c r="C21" s="156">
        <f t="shared" si="0"/>
        <v>1.6418125299999999</v>
      </c>
      <c r="D21" s="156">
        <v>1.6418125299999999</v>
      </c>
      <c r="E21" s="156">
        <v>0</v>
      </c>
      <c r="F21" s="157">
        <f t="shared" si="1"/>
        <v>8.5464017242074349E-6</v>
      </c>
    </row>
    <row r="22" spans="1:6" x14ac:dyDescent="0.25">
      <c r="A22" s="155">
        <v>19</v>
      </c>
      <c r="B22" s="155" t="s">
        <v>97</v>
      </c>
      <c r="C22" s="156">
        <f t="shared" si="0"/>
        <v>1.26867332575</v>
      </c>
      <c r="D22" s="156">
        <v>1.26867332575</v>
      </c>
      <c r="E22" s="156">
        <v>0</v>
      </c>
      <c r="F22" s="157">
        <f t="shared" si="1"/>
        <v>6.6040377330082757E-6</v>
      </c>
    </row>
    <row r="23" spans="1:6" x14ac:dyDescent="0.25">
      <c r="A23" s="155">
        <v>20</v>
      </c>
      <c r="B23" s="155" t="s">
        <v>98</v>
      </c>
      <c r="C23" s="156">
        <f t="shared" si="0"/>
        <v>0</v>
      </c>
      <c r="D23" s="156">
        <v>0</v>
      </c>
      <c r="E23" s="156">
        <v>0</v>
      </c>
      <c r="F23" s="157">
        <f t="shared" si="1"/>
        <v>0</v>
      </c>
    </row>
    <row r="24" spans="1:6" x14ac:dyDescent="0.25">
      <c r="A24" s="158" t="s">
        <v>99</v>
      </c>
      <c r="B24" s="158"/>
      <c r="C24" s="159">
        <f>SUM(C4:C23)</f>
        <v>192105.70518228901</v>
      </c>
      <c r="D24" s="159">
        <f t="shared" ref="D24:E24" si="2">SUM(D4:D23)</f>
        <v>156444.572806885</v>
      </c>
      <c r="E24" s="159">
        <f t="shared" si="2"/>
        <v>35661.132375404013</v>
      </c>
      <c r="F24" s="160">
        <f t="shared" si="1"/>
        <v>1</v>
      </c>
    </row>
    <row r="25" spans="1:6" x14ac:dyDescent="0.25">
      <c r="A25" s="166" t="s">
        <v>18</v>
      </c>
      <c r="B25" s="167" t="s">
        <v>104</v>
      </c>
    </row>
  </sheetData>
  <sheetProtection algorithmName="SHA-512" hashValue="rSBmgkNT26IxXN3/8d+PVa9B3DQSkxJ8QGKX2oDUMG2SrCFJM22MLvU1NFfI6JIw4tqvWI2XfGqGPsYSM/LKcw==" saltValue="4Y7XZZKjof5j1K402EN5zQ==" spinCount="100000" sheet="1" objects="1" scenarios="1"/>
  <mergeCells count="4">
    <mergeCell ref="C2:F2"/>
    <mergeCell ref="A24:B24"/>
    <mergeCell ref="A2:A3"/>
    <mergeCell ref="B2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243B0-36E3-4A00-8F04-58D2CA707953}">
  <dimension ref="A1:E21"/>
  <sheetViews>
    <sheetView workbookViewId="0">
      <selection activeCell="F11" sqref="F11"/>
    </sheetView>
  </sheetViews>
  <sheetFormatPr defaultRowHeight="15" x14ac:dyDescent="0.25"/>
  <cols>
    <col min="2" max="2" width="7.85546875" bestFit="1" customWidth="1"/>
    <col min="3" max="3" width="11.5703125" bestFit="1" customWidth="1"/>
    <col min="4" max="4" width="10.5703125" bestFit="1" customWidth="1"/>
    <col min="5" max="5" width="11.5703125" style="25" bestFit="1" customWidth="1"/>
  </cols>
  <sheetData>
    <row r="1" spans="1:5" s="20" customFormat="1" x14ac:dyDescent="0.25">
      <c r="A1" s="22" t="s">
        <v>29</v>
      </c>
      <c r="B1" s="22" t="s">
        <v>30</v>
      </c>
      <c r="C1" s="22" t="s">
        <v>7</v>
      </c>
      <c r="D1" s="22" t="s">
        <v>11</v>
      </c>
      <c r="E1" s="24" t="s">
        <v>28</v>
      </c>
    </row>
    <row r="2" spans="1:5" x14ac:dyDescent="0.25">
      <c r="A2" s="57">
        <v>2018</v>
      </c>
      <c r="B2" s="21" t="s">
        <v>36</v>
      </c>
      <c r="C2" s="23">
        <v>86839.061698031001</v>
      </c>
      <c r="D2" s="23">
        <v>19536.129575939998</v>
      </c>
      <c r="E2" s="23">
        <v>106375.191273971</v>
      </c>
    </row>
    <row r="3" spans="1:5" x14ac:dyDescent="0.25">
      <c r="A3" s="57"/>
      <c r="B3" s="21" t="s">
        <v>37</v>
      </c>
      <c r="C3" s="23">
        <v>89492.789050969994</v>
      </c>
      <c r="D3" s="23">
        <v>19317.923549340005</v>
      </c>
      <c r="E3" s="23">
        <v>108810.71260031102</v>
      </c>
    </row>
    <row r="4" spans="1:5" x14ac:dyDescent="0.25">
      <c r="A4" s="57"/>
      <c r="B4" s="21" t="s">
        <v>38</v>
      </c>
      <c r="C4" s="23">
        <v>94257.106095060008</v>
      </c>
      <c r="D4" s="23">
        <v>19993.76295679</v>
      </c>
      <c r="E4" s="23">
        <v>114250.869051852</v>
      </c>
    </row>
    <row r="5" spans="1:5" x14ac:dyDescent="0.25">
      <c r="A5" s="57"/>
      <c r="B5" s="21" t="s">
        <v>39</v>
      </c>
      <c r="C5" s="23">
        <v>99542.627182230004</v>
      </c>
      <c r="D5" s="23">
        <v>20696.164166240022</v>
      </c>
      <c r="E5" s="23">
        <v>120238.80662752101</v>
      </c>
    </row>
    <row r="6" spans="1:5" x14ac:dyDescent="0.25">
      <c r="A6" s="57">
        <v>2019</v>
      </c>
      <c r="B6" s="21" t="s">
        <v>36</v>
      </c>
      <c r="C6" s="23">
        <v>103455.02166412592</v>
      </c>
      <c r="D6" s="23">
        <v>21541.615926300001</v>
      </c>
      <c r="E6" s="23">
        <v>125011.82352765398</v>
      </c>
    </row>
    <row r="7" spans="1:5" x14ac:dyDescent="0.25">
      <c r="A7" s="57"/>
      <c r="B7" s="21" t="s">
        <v>37</v>
      </c>
      <c r="C7" s="23">
        <v>107823.7856128269</v>
      </c>
      <c r="D7" s="23">
        <v>21766.127813530042</v>
      </c>
      <c r="E7" s="23">
        <v>129595.36374372254</v>
      </c>
    </row>
    <row r="8" spans="1:5" x14ac:dyDescent="0.25">
      <c r="A8" s="57"/>
      <c r="B8" s="21" t="s">
        <v>38</v>
      </c>
      <c r="C8" s="23">
        <v>110793.51442167688</v>
      </c>
      <c r="D8" s="23">
        <v>22289.76181258</v>
      </c>
      <c r="E8" s="23">
        <v>133131.142246787</v>
      </c>
    </row>
    <row r="9" spans="1:5" x14ac:dyDescent="0.25">
      <c r="A9" s="57"/>
      <c r="B9" s="21" t="s">
        <v>39</v>
      </c>
      <c r="C9" s="23">
        <v>116541.68544337233</v>
      </c>
      <c r="D9" s="23">
        <v>37784.487867320022</v>
      </c>
      <c r="E9" s="23">
        <v>154316.42571906489</v>
      </c>
    </row>
    <row r="10" spans="1:5" x14ac:dyDescent="0.25">
      <c r="A10" s="57">
        <v>2020</v>
      </c>
      <c r="B10" s="21" t="s">
        <v>36</v>
      </c>
      <c r="C10" s="23">
        <v>118433.44059570009</v>
      </c>
      <c r="D10" s="23">
        <v>40493.857098229957</v>
      </c>
      <c r="E10" s="23">
        <v>158928.07159756497</v>
      </c>
    </row>
    <row r="11" spans="1:5" x14ac:dyDescent="0.25">
      <c r="A11" s="57"/>
      <c r="B11" s="21" t="s">
        <v>37</v>
      </c>
      <c r="C11" s="23">
        <v>121831.33846155625</v>
      </c>
      <c r="D11" s="23">
        <v>40869.085773269973</v>
      </c>
      <c r="E11" s="23">
        <v>162927.01106876519</v>
      </c>
    </row>
    <row r="12" spans="1:5" x14ac:dyDescent="0.25">
      <c r="A12" s="57"/>
      <c r="B12" s="21" t="s">
        <v>38</v>
      </c>
      <c r="C12" s="23">
        <v>123947.93554582476</v>
      </c>
      <c r="D12" s="23">
        <v>40898.134979519964</v>
      </c>
      <c r="E12" s="23">
        <v>164846.07052453596</v>
      </c>
    </row>
    <row r="13" spans="1:5" x14ac:dyDescent="0.25">
      <c r="A13" s="57"/>
      <c r="B13" s="21" t="s">
        <v>39</v>
      </c>
      <c r="C13" s="23">
        <v>126363.79909347199</v>
      </c>
      <c r="D13" s="23">
        <v>40625.691978540039</v>
      </c>
      <c r="E13" s="23">
        <v>166989.49107201202</v>
      </c>
    </row>
    <row r="14" spans="1:5" x14ac:dyDescent="0.25">
      <c r="A14" s="57">
        <v>2021</v>
      </c>
      <c r="B14" s="21" t="s">
        <v>36</v>
      </c>
      <c r="C14" s="23">
        <v>128951.63868900102</v>
      </c>
      <c r="D14" s="23">
        <v>40851.28677873571</v>
      </c>
      <c r="E14" s="23">
        <v>169802.92546773673</v>
      </c>
    </row>
    <row r="15" spans="1:5" x14ac:dyDescent="0.25">
      <c r="A15" s="57"/>
      <c r="B15" s="21" t="s">
        <v>37</v>
      </c>
      <c r="C15" s="23">
        <v>130897.83271058087</v>
      </c>
      <c r="D15" s="23">
        <v>41243.549967369996</v>
      </c>
      <c r="E15" s="23">
        <v>172141.38267795087</v>
      </c>
    </row>
    <row r="16" spans="1:5" x14ac:dyDescent="0.25">
      <c r="A16" s="57"/>
      <c r="B16" s="21" t="s">
        <v>38</v>
      </c>
      <c r="C16" s="23">
        <v>134359.87</v>
      </c>
      <c r="D16" s="23">
        <v>41428.68</v>
      </c>
      <c r="E16" s="23">
        <v>175788.55</v>
      </c>
    </row>
    <row r="17" spans="1:5" x14ac:dyDescent="0.25">
      <c r="A17" s="57"/>
      <c r="B17" s="21" t="s">
        <v>39</v>
      </c>
      <c r="C17" s="23">
        <v>135415.88657319604</v>
      </c>
      <c r="D17" s="23">
        <v>40793.400050935008</v>
      </c>
      <c r="E17" s="23">
        <v>176209.28662413105</v>
      </c>
    </row>
    <row r="18" spans="1:5" x14ac:dyDescent="0.25">
      <c r="A18" s="57">
        <v>2022</v>
      </c>
      <c r="B18" s="21" t="s">
        <v>36</v>
      </c>
      <c r="C18" s="23">
        <v>138284.66058426604</v>
      </c>
      <c r="D18" s="23">
        <v>41288.565963622605</v>
      </c>
      <c r="E18" s="23">
        <v>179573.23</v>
      </c>
    </row>
    <row r="19" spans="1:5" x14ac:dyDescent="0.25">
      <c r="A19" s="57"/>
      <c r="B19" s="21" t="s">
        <v>37</v>
      </c>
      <c r="C19" s="23">
        <v>143532.33759576001</v>
      </c>
      <c r="D19" s="23">
        <v>42375.240053028858</v>
      </c>
      <c r="E19" s="23">
        <v>185907.58</v>
      </c>
    </row>
    <row r="20" spans="1:5" x14ac:dyDescent="0.25">
      <c r="A20" s="57"/>
      <c r="B20" s="21" t="s">
        <v>38</v>
      </c>
      <c r="C20" s="23">
        <v>149966.96817882964</v>
      </c>
      <c r="D20" s="23">
        <v>41992.43639642559</v>
      </c>
      <c r="E20" s="23">
        <v>191959.4</v>
      </c>
    </row>
    <row r="21" spans="1:5" x14ac:dyDescent="0.25">
      <c r="A21" s="57"/>
      <c r="B21" s="21" t="s">
        <v>39</v>
      </c>
      <c r="C21" s="23">
        <v>160873.71984383508</v>
      </c>
      <c r="D21" s="23">
        <v>41509.575473710007</v>
      </c>
      <c r="E21" s="23">
        <v>202383.29633503009</v>
      </c>
    </row>
  </sheetData>
  <mergeCells count="5">
    <mergeCell ref="A2:A5"/>
    <mergeCell ref="A6:A9"/>
    <mergeCell ref="A10:A13"/>
    <mergeCell ref="A14:A17"/>
    <mergeCell ref="A18:A2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67CB0-3BE1-4352-AA0A-18860D6F53B6}">
  <dimension ref="A1:S23"/>
  <sheetViews>
    <sheetView workbookViewId="0">
      <selection activeCell="F11" sqref="F11"/>
    </sheetView>
  </sheetViews>
  <sheetFormatPr defaultRowHeight="15" x14ac:dyDescent="0.25"/>
  <cols>
    <col min="3" max="5" width="10.5703125" style="25" bestFit="1" customWidth="1"/>
    <col min="6" max="6" width="9.85546875" style="25" hidden="1" customWidth="1"/>
    <col min="18" max="18" width="10.5703125" style="25" bestFit="1" customWidth="1"/>
    <col min="19" max="19" width="9.85546875" bestFit="1" customWidth="1"/>
  </cols>
  <sheetData>
    <row r="1" spans="1:19" x14ac:dyDescent="0.25">
      <c r="A1" s="22" t="s">
        <v>29</v>
      </c>
      <c r="B1" s="22" t="s">
        <v>30</v>
      </c>
      <c r="C1" s="26" t="s">
        <v>7</v>
      </c>
      <c r="D1" s="26" t="s">
        <v>11</v>
      </c>
      <c r="E1" s="26" t="s">
        <v>48</v>
      </c>
      <c r="F1" s="26" t="s">
        <v>73</v>
      </c>
      <c r="P1" s="22" t="s">
        <v>29</v>
      </c>
      <c r="Q1" s="22" t="s">
        <v>30</v>
      </c>
      <c r="R1" s="24" t="s">
        <v>31</v>
      </c>
      <c r="S1" s="26" t="s">
        <v>32</v>
      </c>
    </row>
    <row r="2" spans="1:19" x14ac:dyDescent="0.25">
      <c r="A2" s="57">
        <v>2018</v>
      </c>
      <c r="B2" s="21" t="s">
        <v>36</v>
      </c>
      <c r="C2" s="28">
        <v>0.13272773730649737</v>
      </c>
      <c r="D2" s="28">
        <v>0.20652234408236764</v>
      </c>
      <c r="E2" s="28">
        <v>0.14630000000000001</v>
      </c>
      <c r="F2" s="28">
        <v>0.05</v>
      </c>
      <c r="P2" s="58">
        <v>2018</v>
      </c>
      <c r="Q2" s="21">
        <v>43160</v>
      </c>
      <c r="R2" s="23">
        <v>15560.599443321502</v>
      </c>
      <c r="S2" s="28">
        <v>0.14630000000000001</v>
      </c>
    </row>
    <row r="3" spans="1:19" x14ac:dyDescent="0.25">
      <c r="A3" s="57"/>
      <c r="B3" s="21" t="s">
        <v>37</v>
      </c>
      <c r="C3" s="28">
        <v>0.10819495169448572</v>
      </c>
      <c r="D3" s="28">
        <v>0.14766212390914321</v>
      </c>
      <c r="E3" s="28">
        <v>0.1152</v>
      </c>
      <c r="F3" s="28">
        <v>0.05</v>
      </c>
      <c r="P3" s="59"/>
      <c r="Q3" s="21">
        <v>43252</v>
      </c>
      <c r="R3" s="23">
        <v>12535.193609184498</v>
      </c>
      <c r="S3" s="28">
        <v>0.1152</v>
      </c>
    </row>
    <row r="4" spans="1:19" x14ac:dyDescent="0.25">
      <c r="A4" s="57"/>
      <c r="B4" s="21" t="s">
        <v>38</v>
      </c>
      <c r="C4" s="28">
        <v>0.1200572040231891</v>
      </c>
      <c r="D4" s="28">
        <v>0.14433582583262347</v>
      </c>
      <c r="E4" s="28">
        <v>0.12429999999999999</v>
      </c>
      <c r="F4" s="28">
        <v>0.05</v>
      </c>
      <c r="P4" s="59"/>
      <c r="Q4" s="21">
        <v>43344</v>
      </c>
      <c r="R4" s="23">
        <v>14202.060904962413</v>
      </c>
      <c r="S4" s="28">
        <v>0.12429999999999999</v>
      </c>
    </row>
    <row r="5" spans="1:19" x14ac:dyDescent="0.25">
      <c r="A5" s="57"/>
      <c r="B5" s="21" t="s">
        <v>39</v>
      </c>
      <c r="C5" s="28">
        <v>7.0280449103202969E-2</v>
      </c>
      <c r="D5" s="28">
        <v>0.2679741054343201</v>
      </c>
      <c r="E5" s="28">
        <v>0.1043</v>
      </c>
      <c r="F5" s="28">
        <v>0.05</v>
      </c>
      <c r="P5" s="60"/>
      <c r="Q5" s="21">
        <v>43435</v>
      </c>
      <c r="R5" s="23">
        <v>12541.936621649826</v>
      </c>
      <c r="S5" s="28">
        <v>0.1043</v>
      </c>
    </row>
    <row r="6" spans="1:19" x14ac:dyDescent="0.25">
      <c r="A6" s="57">
        <v>2019</v>
      </c>
      <c r="B6" s="21" t="s">
        <v>36</v>
      </c>
      <c r="C6" s="28">
        <v>0.10902170512919292</v>
      </c>
      <c r="D6" s="28">
        <v>0.40597508424810674</v>
      </c>
      <c r="E6" s="28">
        <v>0.16020000000000001</v>
      </c>
      <c r="F6" s="28">
        <v>0.05</v>
      </c>
      <c r="P6" s="58">
        <v>2019</v>
      </c>
      <c r="Q6" s="21">
        <v>43525</v>
      </c>
      <c r="R6" s="23">
        <v>20024.202206520604</v>
      </c>
      <c r="S6" s="28">
        <v>0.16020000000000001</v>
      </c>
    </row>
    <row r="7" spans="1:19" x14ac:dyDescent="0.25">
      <c r="A7" s="57"/>
      <c r="B7" s="21" t="s">
        <v>37</v>
      </c>
      <c r="C7" s="28">
        <v>9.8863446011027353E-2</v>
      </c>
      <c r="D7" s="28">
        <v>0.49473593861358295</v>
      </c>
      <c r="E7" s="28">
        <v>0.1653</v>
      </c>
      <c r="F7" s="28">
        <v>0.05</v>
      </c>
      <c r="P7" s="59"/>
      <c r="Q7" s="21">
        <v>43617</v>
      </c>
      <c r="R7" s="23">
        <v>21428.316681448294</v>
      </c>
      <c r="S7" s="28">
        <v>0.1653</v>
      </c>
    </row>
    <row r="8" spans="1:19" x14ac:dyDescent="0.25">
      <c r="A8" s="57"/>
      <c r="B8" s="21" t="s">
        <v>38</v>
      </c>
      <c r="C8" s="28">
        <v>0.12281953394717174</v>
      </c>
      <c r="D8" s="28">
        <v>0.48745121344221204</v>
      </c>
      <c r="E8" s="28">
        <v>0.18390000000000001</v>
      </c>
      <c r="F8" s="28">
        <v>0.05</v>
      </c>
      <c r="P8" s="59"/>
      <c r="Q8" s="21">
        <v>43709</v>
      </c>
      <c r="R8" s="23">
        <v>24472.779248519608</v>
      </c>
      <c r="S8" s="28">
        <v>0.18390000000000001</v>
      </c>
    </row>
    <row r="9" spans="1:19" x14ac:dyDescent="0.25">
      <c r="A9" s="57"/>
      <c r="B9" s="21" t="s">
        <v>39</v>
      </c>
      <c r="C9" s="28">
        <v>8.4466040266668055E-2</v>
      </c>
      <c r="D9" s="28">
        <v>0.18294341561417821</v>
      </c>
      <c r="E9" s="28">
        <v>0.10857677348968718</v>
      </c>
      <c r="F9" s="28">
        <v>0.05</v>
      </c>
      <c r="P9" s="60"/>
      <c r="Q9" s="21">
        <v>43800</v>
      </c>
      <c r="R9" s="23">
        <v>16756.237963085256</v>
      </c>
      <c r="S9" s="28">
        <v>0.10857677348968718</v>
      </c>
    </row>
    <row r="10" spans="1:19" x14ac:dyDescent="0.25">
      <c r="A10" s="57">
        <v>2020</v>
      </c>
      <c r="B10" s="21" t="s">
        <v>36</v>
      </c>
      <c r="C10" s="28">
        <v>0.15184666858738913</v>
      </c>
      <c r="D10" s="28">
        <v>0.25136569484152516</v>
      </c>
      <c r="E10" s="28">
        <v>0.1772</v>
      </c>
      <c r="F10" s="28">
        <v>0.05</v>
      </c>
      <c r="P10" s="58">
        <v>2020</v>
      </c>
      <c r="Q10" s="21">
        <v>43891</v>
      </c>
      <c r="R10" s="23">
        <v>28162.489930109503</v>
      </c>
      <c r="S10" s="28">
        <v>0.1772</v>
      </c>
    </row>
    <row r="11" spans="1:19" x14ac:dyDescent="0.25">
      <c r="A11" s="57"/>
      <c r="B11" s="21" t="s">
        <v>37</v>
      </c>
      <c r="C11" s="28">
        <v>0.14499808180781393</v>
      </c>
      <c r="D11" s="28">
        <v>0.21849225322970892</v>
      </c>
      <c r="E11" s="28">
        <v>0.1636</v>
      </c>
      <c r="F11" s="28">
        <v>0.05</v>
      </c>
      <c r="P11" s="59"/>
      <c r="Q11" s="21">
        <v>43983</v>
      </c>
      <c r="R11" s="23">
        <v>26594.8890190442</v>
      </c>
      <c r="S11" s="28">
        <v>0.1636</v>
      </c>
    </row>
    <row r="12" spans="1:19" x14ac:dyDescent="0.25">
      <c r="A12" s="57"/>
      <c r="B12" s="21" t="s">
        <v>38</v>
      </c>
      <c r="C12" s="28">
        <v>0.12787758477347164</v>
      </c>
      <c r="D12" s="28">
        <v>0.23525872656511368</v>
      </c>
      <c r="E12" s="28">
        <v>0.1545</v>
      </c>
      <c r="F12" s="28">
        <v>0.05</v>
      </c>
      <c r="P12" s="59"/>
      <c r="Q12" s="21">
        <v>44075</v>
      </c>
      <c r="R12" s="23">
        <v>25512.548458473451</v>
      </c>
      <c r="S12" s="28">
        <v>0.1545</v>
      </c>
    </row>
    <row r="13" spans="1:19" x14ac:dyDescent="0.25">
      <c r="A13" s="57"/>
      <c r="B13" s="21" t="s">
        <v>39</v>
      </c>
      <c r="C13" s="28">
        <v>0.11679999486221722</v>
      </c>
      <c r="D13" s="28">
        <v>0.23722902849743274</v>
      </c>
      <c r="E13" s="28">
        <v>0.14609832252540933</v>
      </c>
      <c r="F13" s="28">
        <v>0.05</v>
      </c>
      <c r="P13" s="60"/>
      <c r="Q13" s="21">
        <v>44166</v>
      </c>
      <c r="R13" s="23">
        <v>24396.884524992776</v>
      </c>
      <c r="S13" s="28">
        <v>0.14609832252540933</v>
      </c>
    </row>
    <row r="14" spans="1:19" x14ac:dyDescent="0.25">
      <c r="A14" s="57">
        <v>2021</v>
      </c>
      <c r="B14" s="21" t="s">
        <v>36</v>
      </c>
      <c r="C14" s="28">
        <v>0.12051849096454471</v>
      </c>
      <c r="D14" s="28">
        <v>0.22552691448842366</v>
      </c>
      <c r="E14" s="28">
        <v>0.14580000000000001</v>
      </c>
      <c r="F14" s="28">
        <v>0.05</v>
      </c>
      <c r="P14" s="58">
        <v>2021</v>
      </c>
      <c r="Q14" s="21">
        <v>44256</v>
      </c>
      <c r="R14" s="23">
        <v>24754.121562293603</v>
      </c>
      <c r="S14" s="28">
        <v>0.14580000000000001</v>
      </c>
    </row>
    <row r="15" spans="1:19" x14ac:dyDescent="0.25">
      <c r="A15" s="57"/>
      <c r="B15" s="21" t="s">
        <v>37</v>
      </c>
      <c r="C15" s="28">
        <v>0.11453078628485011</v>
      </c>
      <c r="D15" s="28">
        <v>0.22432779504249312</v>
      </c>
      <c r="E15" s="28">
        <v>0.14080000000000001</v>
      </c>
      <c r="F15" s="28">
        <v>0.05</v>
      </c>
      <c r="P15" s="59"/>
      <c r="Q15" s="21">
        <v>44348</v>
      </c>
      <c r="R15" s="23">
        <v>24243.906327230601</v>
      </c>
      <c r="S15" s="28">
        <v>0.14080000000000001</v>
      </c>
    </row>
    <row r="16" spans="1:19" x14ac:dyDescent="0.25">
      <c r="A16" s="57"/>
      <c r="B16" s="21" t="s">
        <v>38</v>
      </c>
      <c r="C16" s="28">
        <v>9.6000000000000002E-2</v>
      </c>
      <c r="D16" s="28">
        <v>0.2142</v>
      </c>
      <c r="E16" s="28">
        <v>0.12379999999999999</v>
      </c>
      <c r="F16" s="28">
        <v>0.05</v>
      </c>
      <c r="P16" s="59"/>
      <c r="Q16" s="21">
        <v>44440</v>
      </c>
      <c r="R16" s="23">
        <v>21769.54</v>
      </c>
      <c r="S16" s="28">
        <v>0.12379999999999999</v>
      </c>
    </row>
    <row r="17" spans="1:19" x14ac:dyDescent="0.25">
      <c r="A17" s="57"/>
      <c r="B17" s="21" t="s">
        <v>39</v>
      </c>
      <c r="C17" s="28">
        <v>6.7338278849085456E-2</v>
      </c>
      <c r="D17" s="28">
        <v>0.16045078135845353</v>
      </c>
      <c r="E17" s="28">
        <v>8.8894325283292913E-2</v>
      </c>
      <c r="F17" s="28">
        <v>0.05</v>
      </c>
      <c r="P17" s="60"/>
      <c r="Q17" s="21">
        <v>44531</v>
      </c>
      <c r="R17" s="23">
        <v>15664.0056431025</v>
      </c>
      <c r="S17" s="28">
        <v>8.8894325283292913E-2</v>
      </c>
    </row>
    <row r="18" spans="1:19" x14ac:dyDescent="0.25">
      <c r="A18" s="58">
        <v>2022</v>
      </c>
      <c r="B18" s="21" t="s">
        <v>36</v>
      </c>
      <c r="C18" s="28">
        <v>7.6932149139266437E-2</v>
      </c>
      <c r="D18" s="28">
        <v>0.16761140461569338</v>
      </c>
      <c r="E18" s="28">
        <v>9.7799999999999998E-2</v>
      </c>
      <c r="F18" s="28">
        <v>0.05</v>
      </c>
      <c r="P18" s="58">
        <v>2022</v>
      </c>
      <c r="Q18" s="21">
        <v>44621</v>
      </c>
      <c r="R18" s="23">
        <v>17558.97</v>
      </c>
      <c r="S18" s="28">
        <v>9.7799999999999998E-2</v>
      </c>
    </row>
    <row r="19" spans="1:19" x14ac:dyDescent="0.25">
      <c r="A19" s="59"/>
      <c r="B19" s="21" t="s">
        <v>37</v>
      </c>
      <c r="C19" s="28">
        <v>6.5216865723243922E-2</v>
      </c>
      <c r="D19" s="28">
        <v>0.15805649877296138</v>
      </c>
      <c r="E19" s="28">
        <v>8.6400000000000005E-2</v>
      </c>
      <c r="F19" s="28">
        <v>0.05</v>
      </c>
      <c r="P19" s="59"/>
      <c r="Q19" s="21">
        <v>44713</v>
      </c>
      <c r="R19" s="23">
        <v>16058.41</v>
      </c>
      <c r="S19" s="28">
        <v>8.6400000000000005E-2</v>
      </c>
    </row>
    <row r="20" spans="1:19" x14ac:dyDescent="0.25">
      <c r="A20" s="59"/>
      <c r="B20" s="21" t="s">
        <v>38</v>
      </c>
      <c r="C20" s="28">
        <v>4.8500000000000001E-2</v>
      </c>
      <c r="D20" s="28">
        <v>0.18340000000000001</v>
      </c>
      <c r="E20" s="28">
        <v>7.8100000000000003E-2</v>
      </c>
      <c r="F20" s="28">
        <v>0.05</v>
      </c>
      <c r="P20" s="59"/>
      <c r="Q20" s="21">
        <v>44805</v>
      </c>
      <c r="R20" s="23">
        <v>11665.26</v>
      </c>
      <c r="S20" s="28">
        <v>7.8100000000000003E-2</v>
      </c>
    </row>
    <row r="21" spans="1:19" x14ac:dyDescent="0.25">
      <c r="A21" s="60"/>
      <c r="B21" s="21" t="s">
        <v>39</v>
      </c>
      <c r="C21" s="28">
        <v>5.6529177311209287E-2</v>
      </c>
      <c r="D21" s="28">
        <v>0.16531036355204376</v>
      </c>
      <c r="E21" s="28">
        <v>7.8840607972019208E-2</v>
      </c>
      <c r="F21" s="28">
        <v>0.05</v>
      </c>
      <c r="P21" s="59"/>
      <c r="Q21" s="21">
        <v>44835</v>
      </c>
      <c r="R21" s="23">
        <v>15572.114609368746</v>
      </c>
      <c r="S21" s="28">
        <v>8.0271263357133985E-2</v>
      </c>
    </row>
    <row r="22" spans="1:19" x14ac:dyDescent="0.25">
      <c r="P22" s="59"/>
      <c r="Q22" s="21">
        <v>44866</v>
      </c>
      <c r="R22" s="23">
        <v>17649.2879034535</v>
      </c>
      <c r="S22" s="28">
        <v>8.8447286825727611E-2</v>
      </c>
    </row>
    <row r="23" spans="1:19" x14ac:dyDescent="0.25">
      <c r="P23" s="60"/>
      <c r="Q23" s="21">
        <v>44896</v>
      </c>
      <c r="R23" s="23">
        <v>15956.022046215963</v>
      </c>
      <c r="S23" s="28">
        <v>7.8840607972019208E-2</v>
      </c>
    </row>
  </sheetData>
  <mergeCells count="10">
    <mergeCell ref="P2:P5"/>
    <mergeCell ref="P6:P9"/>
    <mergeCell ref="P10:P13"/>
    <mergeCell ref="P14:P17"/>
    <mergeCell ref="P18:P23"/>
    <mergeCell ref="A18:A21"/>
    <mergeCell ref="A2:A5"/>
    <mergeCell ref="A6:A9"/>
    <mergeCell ref="A10:A13"/>
    <mergeCell ref="A14:A1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F20DE-1601-4995-8F67-9CF990212D26}">
  <dimension ref="A1:F21"/>
  <sheetViews>
    <sheetView workbookViewId="0">
      <selection activeCell="F11" sqref="F11"/>
    </sheetView>
  </sheetViews>
  <sheetFormatPr defaultRowHeight="15" x14ac:dyDescent="0.25"/>
  <cols>
    <col min="3" max="3" width="7.42578125" style="25" bestFit="1" customWidth="1"/>
    <col min="4" max="4" width="10.5703125" style="25" bestFit="1" customWidth="1"/>
    <col min="5" max="5" width="7.42578125" style="25" bestFit="1" customWidth="1"/>
    <col min="6" max="6" width="17" style="25" bestFit="1" customWidth="1"/>
  </cols>
  <sheetData>
    <row r="1" spans="1:6" x14ac:dyDescent="0.25">
      <c r="A1" s="22" t="s">
        <v>29</v>
      </c>
      <c r="B1" s="22" t="s">
        <v>30</v>
      </c>
      <c r="C1" s="26" t="s">
        <v>7</v>
      </c>
      <c r="D1" s="26" t="s">
        <v>11</v>
      </c>
      <c r="E1" s="26" t="s">
        <v>48</v>
      </c>
      <c r="F1" s="26" t="s">
        <v>74</v>
      </c>
    </row>
    <row r="2" spans="1:6" x14ac:dyDescent="0.25">
      <c r="A2" s="57">
        <v>2018</v>
      </c>
      <c r="B2" s="21" t="s">
        <v>36</v>
      </c>
      <c r="C2" s="27">
        <v>0.15087799723742329</v>
      </c>
      <c r="D2" s="27">
        <v>0.12076258340283977</v>
      </c>
      <c r="E2" s="27">
        <v>0.1454</v>
      </c>
      <c r="F2" s="27">
        <v>0.125</v>
      </c>
    </row>
    <row r="3" spans="1:6" x14ac:dyDescent="0.25">
      <c r="A3" s="57"/>
      <c r="B3" s="21" t="s">
        <v>37</v>
      </c>
      <c r="C3" s="27">
        <v>0.16402941771273147</v>
      </c>
      <c r="D3" s="27">
        <v>0.15093440415767859</v>
      </c>
      <c r="E3" s="27">
        <v>0.16170000000000001</v>
      </c>
      <c r="F3" s="27">
        <v>0.125</v>
      </c>
    </row>
    <row r="4" spans="1:6" x14ac:dyDescent="0.25">
      <c r="A4" s="57"/>
      <c r="B4" s="21" t="s">
        <v>38</v>
      </c>
      <c r="C4" s="27">
        <v>0.16414625464167126</v>
      </c>
      <c r="D4" s="27">
        <v>0.15506334004181144</v>
      </c>
      <c r="E4" s="27">
        <v>0.16259999999999999</v>
      </c>
      <c r="F4" s="27">
        <v>0.125</v>
      </c>
    </row>
    <row r="5" spans="1:6" x14ac:dyDescent="0.25">
      <c r="A5" s="57"/>
      <c r="B5" s="21" t="s">
        <v>39</v>
      </c>
      <c r="C5" s="27">
        <v>0.16709892088267411</v>
      </c>
      <c r="D5" s="27">
        <v>6.8944695660106747E-2</v>
      </c>
      <c r="E5" s="27">
        <v>0.1512</v>
      </c>
      <c r="F5" s="27">
        <v>0.125</v>
      </c>
    </row>
    <row r="6" spans="1:6" x14ac:dyDescent="0.25">
      <c r="A6" s="57">
        <v>2019</v>
      </c>
      <c r="B6" s="21" t="s">
        <v>36</v>
      </c>
      <c r="C6" s="27">
        <v>0.15471251513823728</v>
      </c>
      <c r="D6" s="27">
        <v>6.6581502378108587E-2</v>
      </c>
      <c r="E6" s="27">
        <v>0.14069999999999999</v>
      </c>
      <c r="F6" s="27">
        <v>0.125</v>
      </c>
    </row>
    <row r="7" spans="1:6" x14ac:dyDescent="0.25">
      <c r="A7" s="57"/>
      <c r="B7" s="21" t="s">
        <v>37</v>
      </c>
      <c r="C7" s="27">
        <v>0.15766660943617539</v>
      </c>
      <c r="D7" s="27">
        <v>-5.1493779704521438E-2</v>
      </c>
      <c r="E7" s="27">
        <v>0.12620000000000001</v>
      </c>
      <c r="F7" s="27">
        <v>0.125</v>
      </c>
    </row>
    <row r="8" spans="1:6" x14ac:dyDescent="0.25">
      <c r="A8" s="57"/>
      <c r="B8" s="21" t="s">
        <v>38</v>
      </c>
      <c r="C8" s="27">
        <v>0.15290072119501286</v>
      </c>
      <c r="D8" s="27">
        <v>-2.0983549673051351E-2</v>
      </c>
      <c r="E8" s="27">
        <v>0.12770000000000001</v>
      </c>
      <c r="F8" s="27">
        <v>0.125</v>
      </c>
    </row>
    <row r="9" spans="1:6" x14ac:dyDescent="0.25">
      <c r="A9" s="57"/>
      <c r="B9" s="21" t="s">
        <v>39</v>
      </c>
      <c r="C9" s="27">
        <v>0.15076719892568388</v>
      </c>
      <c r="D9" s="27">
        <v>9.4120666280933532E-2</v>
      </c>
      <c r="E9" s="27">
        <v>0.14219653237724642</v>
      </c>
      <c r="F9" s="27">
        <v>0.125</v>
      </c>
    </row>
    <row r="10" spans="1:6" x14ac:dyDescent="0.25">
      <c r="A10" s="57">
        <v>2020</v>
      </c>
      <c r="B10" s="21" t="s">
        <v>36</v>
      </c>
      <c r="C10" s="27">
        <v>0.13467175795442593</v>
      </c>
      <c r="D10" s="27">
        <v>0.10335162657818975</v>
      </c>
      <c r="E10" s="27">
        <v>0.12970000000000001</v>
      </c>
      <c r="F10" s="27">
        <v>0.125</v>
      </c>
    </row>
    <row r="11" spans="1:6" x14ac:dyDescent="0.25">
      <c r="A11" s="57"/>
      <c r="B11" s="21" t="s">
        <v>37</v>
      </c>
      <c r="C11" s="27">
        <v>0.12102493565928372</v>
      </c>
      <c r="D11" s="27">
        <v>9.0850243331513564E-2</v>
      </c>
      <c r="E11" s="27">
        <v>0.11650000000000001</v>
      </c>
      <c r="F11" s="27">
        <v>0.125</v>
      </c>
    </row>
    <row r="12" spans="1:6" x14ac:dyDescent="0.25">
      <c r="A12" s="57"/>
      <c r="B12" s="21" t="s">
        <v>38</v>
      </c>
      <c r="C12" s="27">
        <v>0.12716664068801739</v>
      </c>
      <c r="D12" s="27">
        <v>0.10691089421919261</v>
      </c>
      <c r="E12" s="27">
        <v>0.1242</v>
      </c>
      <c r="F12" s="27">
        <v>0.1</v>
      </c>
    </row>
    <row r="13" spans="1:6" x14ac:dyDescent="0.25">
      <c r="A13" s="57"/>
      <c r="B13" s="21" t="s">
        <v>39</v>
      </c>
      <c r="C13" s="27">
        <v>0.14249891869750533</v>
      </c>
      <c r="D13" s="27">
        <v>0.11262581455771514</v>
      </c>
      <c r="E13" s="27">
        <v>0.1381670559845834</v>
      </c>
      <c r="F13" s="27">
        <v>0.1</v>
      </c>
    </row>
    <row r="14" spans="1:6" x14ac:dyDescent="0.25">
      <c r="A14" s="57">
        <v>2021</v>
      </c>
      <c r="B14" s="21" t="s">
        <v>36</v>
      </c>
      <c r="C14" s="27">
        <v>0.13624247818876942</v>
      </c>
      <c r="D14" s="27">
        <v>0.11584297275214786</v>
      </c>
      <c r="E14" s="27">
        <v>0.1331</v>
      </c>
      <c r="F14" s="27">
        <v>0.1</v>
      </c>
    </row>
    <row r="15" spans="1:6" x14ac:dyDescent="0.25">
      <c r="A15" s="57"/>
      <c r="B15" s="21" t="s">
        <v>37</v>
      </c>
      <c r="C15" s="27">
        <v>0.13871926607116014</v>
      </c>
      <c r="D15" s="27">
        <v>0.10850914312563212</v>
      </c>
      <c r="E15" s="27">
        <v>0.13450000000000001</v>
      </c>
      <c r="F15" s="27">
        <v>0.1</v>
      </c>
    </row>
    <row r="16" spans="1:6" x14ac:dyDescent="0.25">
      <c r="A16" s="57"/>
      <c r="B16" s="21" t="s">
        <v>38</v>
      </c>
      <c r="C16" s="27">
        <v>0.13869999999999999</v>
      </c>
      <c r="D16" s="27">
        <v>0.1149</v>
      </c>
      <c r="E16" s="27">
        <v>0.13550000000000001</v>
      </c>
      <c r="F16" s="27">
        <v>0.1</v>
      </c>
    </row>
    <row r="17" spans="1:6" x14ac:dyDescent="0.25">
      <c r="A17" s="57"/>
      <c r="B17" s="21" t="s">
        <v>39</v>
      </c>
      <c r="C17" s="27">
        <v>0.1489488951565284</v>
      </c>
      <c r="D17" s="27">
        <v>0.19050505093288952</v>
      </c>
      <c r="E17" s="27">
        <v>0.15479143401836443</v>
      </c>
      <c r="F17" s="27">
        <v>0.1</v>
      </c>
    </row>
    <row r="18" spans="1:6" x14ac:dyDescent="0.25">
      <c r="A18" s="57">
        <v>2022</v>
      </c>
      <c r="B18" s="21" t="s">
        <v>36</v>
      </c>
      <c r="C18" s="27">
        <v>0.15101829331687647</v>
      </c>
      <c r="D18" s="27">
        <v>0.18176325177692132</v>
      </c>
      <c r="E18" s="27">
        <v>0.1555</v>
      </c>
      <c r="F18" s="27">
        <v>0.1</v>
      </c>
    </row>
    <row r="19" spans="1:6" x14ac:dyDescent="0.25">
      <c r="A19" s="57"/>
      <c r="B19" s="21" t="s">
        <v>37</v>
      </c>
      <c r="C19" s="27">
        <v>0.14368226357293112</v>
      </c>
      <c r="D19" s="27">
        <v>0.18992484069401108</v>
      </c>
      <c r="E19" s="27">
        <v>0.15</v>
      </c>
      <c r="F19" s="27">
        <v>0.1</v>
      </c>
    </row>
    <row r="20" spans="1:6" x14ac:dyDescent="0.25">
      <c r="A20" s="57"/>
      <c r="B20" s="21" t="s">
        <v>38</v>
      </c>
      <c r="C20" s="27">
        <v>0.1409</v>
      </c>
      <c r="D20" s="27">
        <v>0.18509999999999999</v>
      </c>
      <c r="E20" s="27">
        <v>0.1467</v>
      </c>
      <c r="F20" s="27">
        <v>0.1</v>
      </c>
    </row>
    <row r="21" spans="1:6" x14ac:dyDescent="0.25">
      <c r="A21" s="57"/>
      <c r="B21" s="21" t="s">
        <v>39</v>
      </c>
      <c r="C21" s="27">
        <v>0.15702305200561245</v>
      </c>
      <c r="D21" s="27">
        <v>0.21483186211571209</v>
      </c>
      <c r="E21" s="27">
        <v>0.16465113252116992</v>
      </c>
      <c r="F21" s="27">
        <v>0.125</v>
      </c>
    </row>
  </sheetData>
  <mergeCells count="5">
    <mergeCell ref="A2:A5"/>
    <mergeCell ref="A6:A9"/>
    <mergeCell ref="A10:A13"/>
    <mergeCell ref="A14:A17"/>
    <mergeCell ref="A18:A2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21187-32CA-43C3-A5E3-A6A5A74CD629}">
  <dimension ref="A1:F21"/>
  <sheetViews>
    <sheetView workbookViewId="0">
      <selection activeCell="F11" sqref="F11"/>
    </sheetView>
  </sheetViews>
  <sheetFormatPr defaultRowHeight="15" x14ac:dyDescent="0.25"/>
  <cols>
    <col min="3" max="5" width="10.5703125" style="25" bestFit="1" customWidth="1"/>
    <col min="6" max="6" width="17.5703125" style="25" bestFit="1" customWidth="1"/>
  </cols>
  <sheetData>
    <row r="1" spans="1:6" x14ac:dyDescent="0.25">
      <c r="A1" s="22" t="s">
        <v>29</v>
      </c>
      <c r="B1" s="22" t="s">
        <v>30</v>
      </c>
      <c r="C1" s="26" t="s">
        <v>7</v>
      </c>
      <c r="D1" s="26" t="s">
        <v>11</v>
      </c>
      <c r="E1" s="26" t="s">
        <v>48</v>
      </c>
      <c r="F1" s="26" t="s">
        <v>33</v>
      </c>
    </row>
    <row r="2" spans="1:6" x14ac:dyDescent="0.25">
      <c r="A2" s="57">
        <v>2018</v>
      </c>
      <c r="B2" s="21" t="s">
        <v>36</v>
      </c>
      <c r="C2" s="27">
        <v>0.12259782113302781</v>
      </c>
      <c r="D2" s="27">
        <v>9.9404371957022564E-2</v>
      </c>
      <c r="E2" s="27">
        <v>0.1183</v>
      </c>
      <c r="F2" s="27">
        <v>7.4999999999999997E-2</v>
      </c>
    </row>
    <row r="3" spans="1:6" x14ac:dyDescent="0.25">
      <c r="A3" s="57"/>
      <c r="B3" s="21" t="s">
        <v>37</v>
      </c>
      <c r="C3" s="27">
        <v>0.13181458179467834</v>
      </c>
      <c r="D3" s="27">
        <v>0.11909046881454183</v>
      </c>
      <c r="E3" s="27">
        <v>0.1295</v>
      </c>
      <c r="F3" s="27">
        <v>7.4999999999999997E-2</v>
      </c>
    </row>
    <row r="4" spans="1:6" x14ac:dyDescent="0.25">
      <c r="A4" s="57"/>
      <c r="B4" s="21" t="s">
        <v>38</v>
      </c>
      <c r="C4" s="27">
        <v>0.12849247723177828</v>
      </c>
      <c r="D4" s="27">
        <v>0.11467285137174822</v>
      </c>
      <c r="E4" s="27">
        <v>0.12609999999999999</v>
      </c>
      <c r="F4" s="27">
        <v>7.4999999999999997E-2</v>
      </c>
    </row>
    <row r="5" spans="1:6" x14ac:dyDescent="0.25">
      <c r="A5" s="57"/>
      <c r="B5" s="21" t="s">
        <v>39</v>
      </c>
      <c r="C5" s="27">
        <v>0.13200768584957898</v>
      </c>
      <c r="D5" s="27">
        <v>4.5527282824383113E-2</v>
      </c>
      <c r="E5" s="27">
        <v>0.11799999999999999</v>
      </c>
      <c r="F5" s="27">
        <v>7.4999999999999997E-2</v>
      </c>
    </row>
    <row r="6" spans="1:6" x14ac:dyDescent="0.25">
      <c r="A6" s="57">
        <v>2019</v>
      </c>
      <c r="B6" s="21" t="s">
        <v>36</v>
      </c>
      <c r="C6" s="27">
        <v>0.12956490206504018</v>
      </c>
      <c r="D6" s="27">
        <v>4.8378221983728091E-2</v>
      </c>
      <c r="E6" s="27">
        <v>0.1167</v>
      </c>
      <c r="F6" s="27">
        <v>7.4999999999999997E-2</v>
      </c>
    </row>
    <row r="7" spans="1:6" x14ac:dyDescent="0.25">
      <c r="A7" s="57"/>
      <c r="B7" s="21" t="s">
        <v>37</v>
      </c>
      <c r="C7" s="27">
        <v>0.12919117454183399</v>
      </c>
      <c r="D7" s="27">
        <v>-7.7420559578402062E-2</v>
      </c>
      <c r="E7" s="27">
        <v>9.8100000000000007E-2</v>
      </c>
      <c r="F7" s="27">
        <v>7.4999999999999997E-2</v>
      </c>
    </row>
    <row r="8" spans="1:6" x14ac:dyDescent="0.25">
      <c r="A8" s="57"/>
      <c r="B8" s="21" t="s">
        <v>38</v>
      </c>
      <c r="C8" s="27">
        <v>0.12696025432280247</v>
      </c>
      <c r="D8" s="27">
        <v>-4.6809278029860443E-2</v>
      </c>
      <c r="E8" s="27">
        <v>0.1018</v>
      </c>
      <c r="F8" s="27">
        <v>7.4999999999999997E-2</v>
      </c>
    </row>
    <row r="9" spans="1:6" x14ac:dyDescent="0.25">
      <c r="A9" s="57"/>
      <c r="B9" s="21" t="s">
        <v>39</v>
      </c>
      <c r="C9" s="27">
        <v>0.12457170871124112</v>
      </c>
      <c r="D9" s="27">
        <v>5.1657154382792399E-2</v>
      </c>
      <c r="E9" s="27">
        <v>0.11353967722581576</v>
      </c>
      <c r="F9" s="27">
        <v>7.4999999999999997E-2</v>
      </c>
    </row>
    <row r="10" spans="1:6" x14ac:dyDescent="0.25">
      <c r="A10" s="57">
        <v>2020</v>
      </c>
      <c r="B10" s="21" t="s">
        <v>36</v>
      </c>
      <c r="C10" s="27">
        <v>0.10782400188735526</v>
      </c>
      <c r="D10" s="27">
        <v>8.1740368427453899E-2</v>
      </c>
      <c r="E10" s="27">
        <v>0.1037</v>
      </c>
      <c r="F10" s="27">
        <v>7.4999999999999997E-2</v>
      </c>
    </row>
    <row r="11" spans="1:6" x14ac:dyDescent="0.25">
      <c r="A11" s="57"/>
      <c r="B11" s="21" t="s">
        <v>37</v>
      </c>
      <c r="C11" s="27">
        <v>9.9066996092391363E-2</v>
      </c>
      <c r="D11" s="27">
        <v>5.2573591242475917E-2</v>
      </c>
      <c r="E11" s="27">
        <v>9.1999999999999998E-2</v>
      </c>
      <c r="F11" s="27">
        <v>7.4999999999999997E-2</v>
      </c>
    </row>
    <row r="12" spans="1:6" x14ac:dyDescent="0.25">
      <c r="A12" s="57"/>
      <c r="B12" s="21" t="s">
        <v>38</v>
      </c>
      <c r="C12" s="27">
        <v>0.10414264046343154</v>
      </c>
      <c r="D12" s="27">
        <v>5.9818429951959018E-2</v>
      </c>
      <c r="E12" s="27">
        <v>9.7699999999999995E-2</v>
      </c>
      <c r="F12" s="27">
        <v>7.4999999999999997E-2</v>
      </c>
    </row>
    <row r="13" spans="1:6" x14ac:dyDescent="0.25">
      <c r="A13" s="57"/>
      <c r="B13" s="21" t="s">
        <v>39</v>
      </c>
      <c r="C13" s="27">
        <v>0.11448391560704636</v>
      </c>
      <c r="D13" s="27">
        <v>6.636892412239985E-2</v>
      </c>
      <c r="E13" s="27">
        <v>0.10750681886579153</v>
      </c>
      <c r="F13" s="27">
        <v>7.4999999999999997E-2</v>
      </c>
    </row>
    <row r="14" spans="1:6" x14ac:dyDescent="0.25">
      <c r="A14" s="57">
        <v>2021</v>
      </c>
      <c r="B14" s="21" t="s">
        <v>36</v>
      </c>
      <c r="C14" s="27">
        <v>0.10910275307283535</v>
      </c>
      <c r="D14" s="27">
        <v>6.6312768830557492E-2</v>
      </c>
      <c r="E14" s="27">
        <v>0.10249999999999999</v>
      </c>
      <c r="F14" s="27">
        <v>7.4999999999999997E-2</v>
      </c>
    </row>
    <row r="15" spans="1:6" x14ac:dyDescent="0.25">
      <c r="A15" s="57"/>
      <c r="B15" s="21" t="s">
        <v>37</v>
      </c>
      <c r="C15" s="27">
        <v>0.10725174655183625</v>
      </c>
      <c r="D15" s="27">
        <v>6.3418420650899754E-2</v>
      </c>
      <c r="E15" s="27">
        <v>0.1011</v>
      </c>
      <c r="F15" s="27">
        <v>7.4999999999999997E-2</v>
      </c>
    </row>
    <row r="16" spans="1:6" x14ac:dyDescent="0.25">
      <c r="A16" s="57"/>
      <c r="B16" s="21" t="s">
        <v>38</v>
      </c>
      <c r="C16" s="27">
        <v>0.1075</v>
      </c>
      <c r="D16" s="27">
        <v>6.4399999999999999E-2</v>
      </c>
      <c r="E16" s="27">
        <v>0.1018</v>
      </c>
      <c r="F16" s="27">
        <v>7.4999999999999997E-2</v>
      </c>
    </row>
    <row r="17" spans="1:6" x14ac:dyDescent="0.25">
      <c r="A17" s="57"/>
      <c r="B17" s="21" t="s">
        <v>39</v>
      </c>
      <c r="C17" s="27">
        <v>0.11899344185034391</v>
      </c>
      <c r="D17" s="27">
        <v>0.11312568138519967</v>
      </c>
      <c r="E17" s="27">
        <v>0.11816847096675098</v>
      </c>
      <c r="F17" s="27">
        <v>7.4999999999999997E-2</v>
      </c>
    </row>
    <row r="18" spans="1:6" x14ac:dyDescent="0.25">
      <c r="A18" s="57">
        <v>2022</v>
      </c>
      <c r="B18" s="21" t="s">
        <v>36</v>
      </c>
      <c r="C18" s="27">
        <v>0.1210296354692133</v>
      </c>
      <c r="D18" s="27">
        <v>0.10785120344085675</v>
      </c>
      <c r="E18" s="27">
        <v>0.1191</v>
      </c>
      <c r="F18" s="27">
        <v>7.4999999999999997E-2</v>
      </c>
    </row>
    <row r="19" spans="1:6" x14ac:dyDescent="0.25">
      <c r="A19" s="57"/>
      <c r="B19" s="21" t="s">
        <v>37</v>
      </c>
      <c r="C19" s="27">
        <v>0.11411241531536456</v>
      </c>
      <c r="D19" s="27">
        <v>0.11562170875118501</v>
      </c>
      <c r="E19" s="27">
        <v>0.11431945948929187</v>
      </c>
      <c r="F19" s="27">
        <v>7.4999999999999997E-2</v>
      </c>
    </row>
    <row r="20" spans="1:6" x14ac:dyDescent="0.25">
      <c r="A20" s="57"/>
      <c r="B20" s="21" t="s">
        <v>38</v>
      </c>
      <c r="C20" s="27">
        <v>0.1067</v>
      </c>
      <c r="D20" s="27">
        <v>0.11130463817448268</v>
      </c>
      <c r="E20" s="27">
        <v>0.10728047414619536</v>
      </c>
      <c r="F20" s="27">
        <v>7.4999999999999997E-2</v>
      </c>
    </row>
    <row r="21" spans="1:6" x14ac:dyDescent="0.25">
      <c r="A21" s="57"/>
      <c r="B21" s="21" t="s">
        <v>39</v>
      </c>
      <c r="C21" s="27">
        <v>0.11935786647361146</v>
      </c>
      <c r="D21" s="27">
        <v>0.11491104830749316</v>
      </c>
      <c r="E21" s="27">
        <v>0.11877109281498416</v>
      </c>
      <c r="F21" s="27">
        <v>7.4999999999999997E-2</v>
      </c>
    </row>
  </sheetData>
  <mergeCells count="5">
    <mergeCell ref="A2:A5"/>
    <mergeCell ref="A6:A9"/>
    <mergeCell ref="A10:A13"/>
    <mergeCell ref="A14:A17"/>
    <mergeCell ref="A18:A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</vt:lpstr>
      <vt:lpstr>Banks</vt:lpstr>
      <vt:lpstr>Non-Banks</vt:lpstr>
      <vt:lpstr>Dashboard</vt:lpstr>
      <vt:lpstr>Sectorwise Loan</vt:lpstr>
      <vt:lpstr>Loan</vt:lpstr>
      <vt:lpstr>NPL</vt:lpstr>
      <vt:lpstr>CAR</vt:lpstr>
      <vt:lpstr>Core</vt:lpstr>
      <vt:lpstr>Leverage</vt:lpstr>
      <vt:lpstr>SLR</vt:lpstr>
      <vt:lpstr>PAT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2023-04-24T07:53:17Z</cp:lastPrinted>
  <dcterms:created xsi:type="dcterms:W3CDTF">2022-12-12T03:21:43Z</dcterms:created>
  <dcterms:modified xsi:type="dcterms:W3CDTF">2023-04-27T09:23:33Z</dcterms:modified>
</cp:coreProperties>
</file>